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ACER Data website\MAYA\CAMSROY website\Excel Template\Opex Budget vs excel Template\"/>
    </mc:Choice>
  </mc:AlternateContent>
  <xr:revisionPtr revIDLastSave="0" documentId="13_ncr:1_{EA084C55-3E91-406A-AA9D-2E5009A90EFA}" xr6:coauthVersionLast="47" xr6:coauthVersionMax="47" xr10:uidLastSave="{00000000-0000-0000-0000-000000000000}"/>
  <bookViews>
    <workbookView xWindow="-120" yWindow="-120" windowWidth="25440" windowHeight="15270" tabRatio="500" activeTab="1" xr2:uid="{00000000-000D-0000-FFFF-FFFF00000000}"/>
  </bookViews>
  <sheets>
    <sheet name="🏠 COVER" sheetId="1" r:id="rId1"/>
    <sheet name="📥 DATA INPUT" sheetId="2" r:id="rId2"/>
    <sheet name="💰 P&amp;L BvA" sheetId="3" r:id="rId3"/>
    <sheet name="📊 DASHBOARD" sheetId="4" r:id="rId4"/>
    <sheet name="💸 OPEX TRACKER" sheetId="5" r:id="rId5"/>
    <sheet name="📖 HOW TO USE" sheetId="6" r:id="rId6"/>
  </sheets>
  <definedNames>
    <definedName name="_xlnm.Print_Area" localSheetId="2">'💰 P&amp;L BvA'!$A$1:$G$32</definedName>
    <definedName name="_xlnm.Print_Area" localSheetId="4">'💸 OPEX TRACKER'!$A$1:$G$17</definedName>
    <definedName name="_xlnm.Print_Area" localSheetId="3">'📊 DASHBOARD'!$A$1:$N$28</definedName>
    <definedName name="_xlnm.Print_Area" localSheetId="1">'📥 DATA INPUT'!$A$1:$O$42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39" i="2" l="1"/>
  <c r="M24" i="4" s="1"/>
  <c r="M39" i="2"/>
  <c r="L24" i="4" s="1"/>
  <c r="L39" i="2"/>
  <c r="K24" i="4" s="1"/>
  <c r="K39" i="2"/>
  <c r="J24" i="4" s="1"/>
  <c r="J39" i="2"/>
  <c r="I24" i="4" s="1"/>
  <c r="I39" i="2"/>
  <c r="H24" i="4" s="1"/>
  <c r="H25" i="4" s="1"/>
  <c r="H39" i="2"/>
  <c r="G24" i="4" s="1"/>
  <c r="G25" i="4" s="1"/>
  <c r="G39" i="2"/>
  <c r="F24" i="4" s="1"/>
  <c r="F25" i="4" s="1"/>
  <c r="F39" i="2"/>
  <c r="E24" i="4" s="1"/>
  <c r="E25" i="4" s="1"/>
  <c r="E39" i="2"/>
  <c r="D24" i="4" s="1"/>
  <c r="D25" i="4" s="1"/>
  <c r="D39" i="2"/>
  <c r="C24" i="4" s="1"/>
  <c r="C25" i="4" s="1"/>
  <c r="C39" i="2"/>
  <c r="O38" i="2"/>
  <c r="O37" i="2"/>
  <c r="O36" i="2"/>
  <c r="O35" i="2"/>
  <c r="O34" i="2"/>
  <c r="O33" i="2"/>
  <c r="O32" i="2"/>
  <c r="O31" i="2"/>
  <c r="O30" i="2"/>
  <c r="O29" i="2"/>
  <c r="N27" i="2"/>
  <c r="M23" i="4" s="1"/>
  <c r="M27" i="2"/>
  <c r="L23" i="4" s="1"/>
  <c r="L27" i="2"/>
  <c r="K23" i="4" s="1"/>
  <c r="K27" i="2"/>
  <c r="J23" i="4" s="1"/>
  <c r="J27" i="2"/>
  <c r="I23" i="4" s="1"/>
  <c r="I27" i="2"/>
  <c r="H23" i="4" s="1"/>
  <c r="H27" i="2"/>
  <c r="G23" i="4" s="1"/>
  <c r="G27" i="2"/>
  <c r="F23" i="4" s="1"/>
  <c r="F27" i="2"/>
  <c r="E23" i="4" s="1"/>
  <c r="E27" i="2"/>
  <c r="D23" i="4" s="1"/>
  <c r="D27" i="2"/>
  <c r="C23" i="4" s="1"/>
  <c r="C27" i="2"/>
  <c r="O26" i="2"/>
  <c r="O25" i="2"/>
  <c r="O24" i="2"/>
  <c r="O23" i="2"/>
  <c r="O22" i="2"/>
  <c r="O21" i="2"/>
  <c r="O20" i="2"/>
  <c r="O19" i="2"/>
  <c r="O18" i="2"/>
  <c r="O17" i="2"/>
  <c r="N15" i="2"/>
  <c r="M17" i="4" s="1"/>
  <c r="M18" i="4" s="1"/>
  <c r="M19" i="4" s="1"/>
  <c r="M15" i="2"/>
  <c r="L17" i="4" s="1"/>
  <c r="L18" i="4" s="1"/>
  <c r="L19" i="4" s="1"/>
  <c r="L15" i="2"/>
  <c r="K17" i="4" s="1"/>
  <c r="K18" i="4" s="1"/>
  <c r="K19" i="4" s="1"/>
  <c r="K15" i="2"/>
  <c r="J17" i="4" s="1"/>
  <c r="J18" i="4" s="1"/>
  <c r="J19" i="4" s="1"/>
  <c r="J15" i="2"/>
  <c r="I17" i="4" s="1"/>
  <c r="I18" i="4" s="1"/>
  <c r="I19" i="4" s="1"/>
  <c r="I15" i="2"/>
  <c r="H17" i="4" s="1"/>
  <c r="H18" i="4" s="1"/>
  <c r="H19" i="4" s="1"/>
  <c r="H15" i="2"/>
  <c r="G17" i="4" s="1"/>
  <c r="G18" i="4" s="1"/>
  <c r="G19" i="4" s="1"/>
  <c r="G15" i="2"/>
  <c r="F17" i="4" s="1"/>
  <c r="F18" i="4" s="1"/>
  <c r="F19" i="4" s="1"/>
  <c r="F15" i="2"/>
  <c r="E17" i="4" s="1"/>
  <c r="E18" i="4" s="1"/>
  <c r="E19" i="4" s="1"/>
  <c r="E15" i="2"/>
  <c r="D17" i="4" s="1"/>
  <c r="D18" i="4" s="1"/>
  <c r="D19" i="4" s="1"/>
  <c r="D15" i="2"/>
  <c r="C17" i="4" s="1"/>
  <c r="C18" i="4" s="1"/>
  <c r="C19" i="4" s="1"/>
  <c r="C15" i="2"/>
  <c r="O14" i="2"/>
  <c r="C8" i="3" s="1"/>
  <c r="O13" i="2"/>
  <c r="C7" i="3" s="1"/>
  <c r="O12" i="2"/>
  <c r="C6" i="3" s="1"/>
  <c r="O11" i="2"/>
  <c r="C5" i="3" s="1"/>
  <c r="N9" i="2"/>
  <c r="M16" i="4" s="1"/>
  <c r="M9" i="2"/>
  <c r="L16" i="4" s="1"/>
  <c r="L9" i="2"/>
  <c r="K16" i="4" s="1"/>
  <c r="K9" i="2"/>
  <c r="J16" i="4" s="1"/>
  <c r="J9" i="2"/>
  <c r="I16" i="4" s="1"/>
  <c r="I9" i="2"/>
  <c r="H16" i="4" s="1"/>
  <c r="H9" i="2"/>
  <c r="G16" i="4" s="1"/>
  <c r="G9" i="2"/>
  <c r="F16" i="4" s="1"/>
  <c r="F9" i="2"/>
  <c r="E16" i="4" s="1"/>
  <c r="E9" i="2"/>
  <c r="D16" i="4" s="1"/>
  <c r="D9" i="2"/>
  <c r="C16" i="4" s="1"/>
  <c r="C9" i="2"/>
  <c r="O8" i="2"/>
  <c r="B8" i="3" s="1"/>
  <c r="O7" i="2"/>
  <c r="B7" i="3" s="1"/>
  <c r="O6" i="2"/>
  <c r="B6" i="3" s="1"/>
  <c r="O5" i="2"/>
  <c r="B5" i="3" s="1"/>
  <c r="O39" i="2" l="1"/>
  <c r="B24" i="4"/>
  <c r="C23" i="3"/>
  <c r="C13" i="5"/>
  <c r="C12" i="5"/>
  <c r="C22" i="3"/>
  <c r="C11" i="5"/>
  <c r="C21" i="3"/>
  <c r="C10" i="5"/>
  <c r="C20" i="3"/>
  <c r="C9" i="5"/>
  <c r="C19" i="3"/>
  <c r="C8" i="5"/>
  <c r="C18" i="3"/>
  <c r="C12" i="4"/>
  <c r="C7" i="5"/>
  <c r="C17" i="3"/>
  <c r="C16" i="3"/>
  <c r="C6" i="5"/>
  <c r="C11" i="4"/>
  <c r="C15" i="3"/>
  <c r="C5" i="5"/>
  <c r="C4" i="5"/>
  <c r="C11" i="3"/>
  <c r="B23" i="4"/>
  <c r="N23" i="4" s="1"/>
  <c r="O27" i="2"/>
  <c r="B13" i="5"/>
  <c r="B23" i="3"/>
  <c r="B12" i="5"/>
  <c r="B22" i="3"/>
  <c r="B11" i="5"/>
  <c r="B21" i="3"/>
  <c r="B10" i="5"/>
  <c r="B20" i="3"/>
  <c r="B9" i="5"/>
  <c r="B19" i="3"/>
  <c r="B8" i="5"/>
  <c r="B18" i="3"/>
  <c r="B7" i="5"/>
  <c r="B12" i="4"/>
  <c r="B17" i="3"/>
  <c r="B6" i="5"/>
  <c r="B16" i="3"/>
  <c r="B5" i="5"/>
  <c r="B15" i="3"/>
  <c r="B11" i="4"/>
  <c r="B4" i="5"/>
  <c r="B11" i="3"/>
  <c r="B17" i="4"/>
  <c r="O15" i="2"/>
  <c r="D8" i="3"/>
  <c r="F8" i="3" s="1"/>
  <c r="E8" i="3"/>
  <c r="D7" i="3"/>
  <c r="F7" i="3" s="1"/>
  <c r="E7" i="3"/>
  <c r="D6" i="3"/>
  <c r="F6" i="3" s="1"/>
  <c r="E6" i="3"/>
  <c r="D5" i="3"/>
  <c r="F5" i="3" s="1"/>
  <c r="E5" i="3"/>
  <c r="O9" i="2"/>
  <c r="B16" i="4"/>
  <c r="N16" i="4" s="1"/>
  <c r="M25" i="4"/>
  <c r="L25" i="4"/>
  <c r="K25" i="4"/>
  <c r="J25" i="4"/>
  <c r="I25" i="4"/>
  <c r="C6" i="4" l="1"/>
  <c r="C14" i="5"/>
  <c r="B25" i="4"/>
  <c r="N24" i="4"/>
  <c r="N25" i="4" s="1"/>
  <c r="D23" i="3"/>
  <c r="F23" i="3" s="1"/>
  <c r="E23" i="3"/>
  <c r="D13" i="5"/>
  <c r="G13" i="5" s="1"/>
  <c r="E13" i="5"/>
  <c r="F13" i="5"/>
  <c r="D12" i="5"/>
  <c r="G12" i="5" s="1"/>
  <c r="E12" i="5"/>
  <c r="F12" i="5"/>
  <c r="D22" i="3"/>
  <c r="F22" i="3" s="1"/>
  <c r="E22" i="3"/>
  <c r="D11" i="5"/>
  <c r="G11" i="5" s="1"/>
  <c r="E11" i="5"/>
  <c r="F11" i="5"/>
  <c r="D21" i="3"/>
  <c r="F21" i="3" s="1"/>
  <c r="E21" i="3"/>
  <c r="D10" i="5"/>
  <c r="G10" i="5" s="1"/>
  <c r="E10" i="5"/>
  <c r="F10" i="5"/>
  <c r="E20" i="3"/>
  <c r="D20" i="3"/>
  <c r="F20" i="3" s="1"/>
  <c r="D9" i="5"/>
  <c r="G9" i="5" s="1"/>
  <c r="E9" i="5"/>
  <c r="F9" i="5"/>
  <c r="E19" i="3"/>
  <c r="D19" i="3"/>
  <c r="F19" i="3" s="1"/>
  <c r="D8" i="5"/>
  <c r="G8" i="5" s="1"/>
  <c r="E8" i="5"/>
  <c r="F8" i="5"/>
  <c r="E18" i="3"/>
  <c r="D18" i="3"/>
  <c r="F18" i="3" s="1"/>
  <c r="D12" i="4"/>
  <c r="F12" i="4" s="1"/>
  <c r="E12" i="4"/>
  <c r="D7" i="5"/>
  <c r="G7" i="5" s="1"/>
  <c r="E7" i="5"/>
  <c r="D17" i="3"/>
  <c r="F17" i="3" s="1"/>
  <c r="E17" i="3"/>
  <c r="D16" i="3"/>
  <c r="F16" i="3" s="1"/>
  <c r="E16" i="3"/>
  <c r="D6" i="5"/>
  <c r="G6" i="5" s="1"/>
  <c r="E6" i="5"/>
  <c r="D11" i="4"/>
  <c r="F11" i="4" s="1"/>
  <c r="E11" i="4"/>
  <c r="D15" i="3"/>
  <c r="F15" i="3" s="1"/>
  <c r="E15" i="3"/>
  <c r="C24" i="3"/>
  <c r="D5" i="5"/>
  <c r="G5" i="5" s="1"/>
  <c r="E5" i="5"/>
  <c r="D4" i="5"/>
  <c r="G4" i="5" s="1"/>
  <c r="E4" i="5"/>
  <c r="D11" i="3"/>
  <c r="F11" i="3" s="1"/>
  <c r="E11" i="3"/>
  <c r="B6" i="4"/>
  <c r="B14" i="5"/>
  <c r="B18" i="4"/>
  <c r="B19" i="4" s="1"/>
  <c r="N17" i="4"/>
  <c r="N18" i="4" s="1"/>
  <c r="N19" i="4" s="1"/>
  <c r="C9" i="3"/>
  <c r="C5" i="4"/>
  <c r="B9" i="3"/>
  <c r="B12" i="3" s="1"/>
  <c r="B5" i="4"/>
  <c r="B24" i="3"/>
  <c r="D6" i="4" l="1"/>
  <c r="F6" i="4" s="1"/>
  <c r="E6" i="4"/>
  <c r="D14" i="5"/>
  <c r="G14" i="5" s="1"/>
  <c r="E14" i="5"/>
  <c r="D24" i="3"/>
  <c r="F24" i="3" s="1"/>
  <c r="E24" i="3"/>
  <c r="D9" i="3"/>
  <c r="F9" i="3" s="1"/>
  <c r="E9" i="3"/>
  <c r="C12" i="3"/>
  <c r="D5" i="4"/>
  <c r="F5" i="4" s="1"/>
  <c r="E5" i="4"/>
  <c r="B13" i="3"/>
  <c r="B9" i="4" s="1"/>
  <c r="B26" i="3"/>
  <c r="B8" i="4"/>
  <c r="F7" i="5"/>
  <c r="F4" i="5"/>
  <c r="F6" i="5"/>
  <c r="F5" i="5"/>
  <c r="D12" i="3" l="1"/>
  <c r="F12" i="3" s="1"/>
  <c r="E12" i="3"/>
  <c r="C13" i="3"/>
  <c r="C26" i="3"/>
  <c r="C8" i="4"/>
  <c r="B28" i="3"/>
  <c r="B29" i="3" s="1"/>
  <c r="B27" i="3"/>
  <c r="B10" i="4" s="1"/>
  <c r="B7" i="4"/>
  <c r="E13" i="3" l="1"/>
  <c r="C9" i="4"/>
  <c r="E26" i="3"/>
  <c r="C27" i="3"/>
  <c r="C28" i="3"/>
  <c r="C7" i="4"/>
  <c r="D26" i="3"/>
  <c r="F26" i="3" s="1"/>
  <c r="D8" i="4"/>
  <c r="F8" i="4" s="1"/>
  <c r="E8" i="4"/>
  <c r="D9" i="4" l="1"/>
  <c r="F9" i="4" s="1"/>
  <c r="E9" i="4"/>
  <c r="C10" i="4"/>
  <c r="D27" i="3"/>
  <c r="D28" i="3"/>
  <c r="F28" i="3" s="1"/>
  <c r="E28" i="3"/>
  <c r="C29" i="3"/>
  <c r="D29" i="3" s="1"/>
  <c r="D7" i="4"/>
  <c r="F7" i="4" s="1"/>
  <c r="E7" i="4"/>
  <c r="E10" i="4" l="1"/>
  <c r="D10" i="4"/>
  <c r="F10" i="4" s="1"/>
</calcChain>
</file>

<file path=xl/sharedStrings.xml><?xml version="1.0" encoding="utf-8"?>
<sst xmlns="http://schemas.openxmlformats.org/spreadsheetml/2006/main" count="284" uniqueCount="176">
  <si>
    <t>📊  camsroy.com</t>
  </si>
  <si>
    <t>Smart Finance Templates  |  Built for Indian SMEs, Startups &amp; Freelancers</t>
  </si>
  <si>
    <t>BUDGET vs ACTUAL</t>
  </si>
  <si>
    <t>Excel Template for Small Business</t>
  </si>
  <si>
    <t>Track Variance · Control Spend · Drive Accountability</t>
  </si>
  <si>
    <t>Company Name</t>
  </si>
  <si>
    <t>[Enter Company Name]</t>
  </si>
  <si>
    <t>Financial Year</t>
  </si>
  <si>
    <t>FY 2025-26</t>
  </si>
  <si>
    <t>Reporting Currency</t>
  </si>
  <si>
    <t>INR (₹)</t>
  </si>
  <si>
    <t>Reporting Unit</t>
  </si>
  <si>
    <t>Actuals (₹)</t>
  </si>
  <si>
    <t>Prepared By</t>
  </si>
  <si>
    <t>[Your Name / Dept]</t>
  </si>
  <si>
    <t>Report Date</t>
  </si>
  <si>
    <t>[Month Year]</t>
  </si>
  <si>
    <t>📋  WORKBOOK NAVIGATION</t>
  </si>
  <si>
    <t>📥</t>
  </si>
  <si>
    <t>DATA INPUT</t>
  </si>
  <si>
    <t>Enter monthly budget &amp; actual figures</t>
  </si>
  <si>
    <t>📊</t>
  </si>
  <si>
    <t>DASHBOARD</t>
  </si>
  <si>
    <t>Executive summary — variance at a glance</t>
  </si>
  <si>
    <t>💰</t>
  </si>
  <si>
    <t>P&amp;L BUDGET vs ACT</t>
  </si>
  <si>
    <t>Revenue, expenses &amp; profit variance</t>
  </si>
  <si>
    <t>💸</t>
  </si>
  <si>
    <t>OPEX TRACKER</t>
  </si>
  <si>
    <t>Operating expense category drill-down</t>
  </si>
  <si>
    <t>📈</t>
  </si>
  <si>
    <t>TREND CHARTS</t>
  </si>
  <si>
    <t>Monthly visual trend analysis</t>
  </si>
  <si>
    <t>📖</t>
  </si>
  <si>
    <t>HOW TO USE</t>
  </si>
  <si>
    <t>Step-by-step guide &amp; formula notes</t>
  </si>
  <si>
    <t>🎨  COLOUR LEGEND</t>
  </si>
  <si>
    <t xml:space="preserve">  ■</t>
  </si>
  <si>
    <t>Blue cells = Input (enter your data here)</t>
  </si>
  <si>
    <t>Green rows = Favourable / On-Budget</t>
  </si>
  <si>
    <t>Red rows = Unfavourable / Over-Budget</t>
  </si>
  <si>
    <t>Yellow rows = Caution / Near threshold</t>
  </si>
  <si>
    <t>Grey rows = Calculated (do not edit)</t>
  </si>
  <si>
    <t>© camsroy.com  |  Free for personal &amp; commercial use  |  www.camsroy.com</t>
  </si>
  <si>
    <t>📊  camsroy.com  |  Budget vs Actual Excel Template  —  DATA INPUT</t>
  </si>
  <si>
    <t>Enter your monthly Budget &amp; Actual figures below. Blue cells = Input. Grey cells = Auto-calculated.</t>
  </si>
  <si>
    <t>Line Item</t>
  </si>
  <si>
    <t>Type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</si>
  <si>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</si>
  <si>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</si>
  <si>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</si>
  <si>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</si>
  <si>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</si>
  <si>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</si>
  <si>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</si>
  <si>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</si>
  <si>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</si>
  <si>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</si>
  <si>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</si>
  <si>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</si>
  <si>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FY Annual</t>
  </si>
  <si>
    <t>📦  SECTION A — REVENUE  |  Enter Budget figures (₹)</t>
  </si>
  <si>
    <t>Product / Service Line 1</t>
  </si>
  <si>
    <t>BUD</t>
  </si>
  <si>
    <t>Product / Service Line 2</t>
  </si>
  <si>
    <t>Product / Service Line 3</t>
  </si>
  <si>
    <t>Other Revenue</t>
  </si>
  <si>
    <t>TOTAL REVENUE BUDGET</t>
  </si>
  <si>
    <t>TOT</t>
  </si>
  <si>
    <t>📦  SECTION A — REVENUE  |  Enter Actual figures (₹)</t>
  </si>
  <si>
    <t>ACT</t>
  </si>
  <si>
    <t>TOTAL REVENUE ACTUAL</t>
  </si>
  <si>
    <t>💸  SECTION B — OPERATING EXPENSES  |  Enter Budget figures (₹)</t>
  </si>
  <si>
    <t>Cost of Goods Sold (COGS)</t>
  </si>
  <si>
    <t>Salaries &amp; Wages</t>
  </si>
  <si>
    <t>Rent &amp; Utilities</t>
  </si>
  <si>
    <t>Marketing &amp; Advertising</t>
  </si>
  <si>
    <t>Technology &amp; Software</t>
  </si>
  <si>
    <t>Travel &amp; Conveyance</t>
  </si>
  <si>
    <t>Professional Fees</t>
  </si>
  <si>
    <t>Logistics &amp; Delivery</t>
  </si>
  <si>
    <t>Depreciation</t>
  </si>
  <si>
    <t>Other Expenses</t>
  </si>
  <si>
    <t>TOTAL EXPENSES BUDGET</t>
  </si>
  <si>
    <t>💸  SECTION B — OPERATING EXPENSES  |  Enter Actual figures (₹)</t>
  </si>
  <si>
    <t>TOTAL EXPENSES ACTUAL</t>
  </si>
  <si>
    <t>ℹ  SAMPLE DATA LOADED — Replace with your actual figures. All values in ₹ (Indian Rupees). FY 2025-26 illustrative scenario.</t>
  </si>
  <si>
    <t>⚠  Blue cells = Input (enter values)  |  All figures in ₹  |  Formulas auto-calculate on DASHBOARD &amp; P&amp;L sheets  |  camsroy.com</t>
  </si>
  <si>
    <t>📊  camsroy.com  |  P&amp;L Budget vs Actual  —  FULL YEAR SUMMARY</t>
  </si>
  <si>
    <t>Variance = Actual − Budget  |  Favourable variance shown in GREEN  |  Unfavourable in RED</t>
  </si>
  <si>
    <t>Budget (₹)</t>
  </si>
  <si>
    <t>Actual (₹)</t>
  </si>
  <si>
    <t>Variance (₹)</t>
  </si>
  <si>
    <t>Variance %</t>
  </si>
  <si>
    <t>Status</t>
  </si>
  <si>
    <t>Notes</t>
  </si>
  <si>
    <t>📦  REVENUE</t>
  </si>
  <si>
    <t>TOTAL REVENUE</t>
  </si>
  <si>
    <t>💰  GROSS PROFIT</t>
  </si>
  <si>
    <t>GROSS PROFIT</t>
  </si>
  <si>
    <t>Gross Margin %</t>
  </si>
  <si>
    <t>💸  OPERATING EXPENSES</t>
  </si>
  <si>
    <t>TOTAL OPERATING EXPENSES (excl. COGS)</t>
  </si>
  <si>
    <t>Salaries + Rent + Mktg + Tech + Travel + Prof Fees + Logistics + Depn + Other</t>
  </si>
  <si>
    <t>📈  PROFITABILITY SUMMARY</t>
  </si>
  <si>
    <t>EBITDA  (Gross Profit − OpEx)</t>
  </si>
  <si>
    <t>EBITDA Margin %</t>
  </si>
  <si>
    <t>NET PROFIT / (LOSS)</t>
  </si>
  <si>
    <t>Simplified: EBITDA used as proxy. Add interest &amp; tax rows if needed.</t>
  </si>
  <si>
    <t>Net Profit Margin %</t>
  </si>
  <si>
    <t>© camsroy.com  |  Figures linked from DATA INPUT sheet  |  Enter data there to populate this summary</t>
  </si>
  <si>
    <t>📊  camsroy.com  |  BUDGET vs ACTUAL DASHBOARD  —  MONTHLY TRACKER</t>
  </si>
  <si>
    <t>Monthly comparison: Budget vs Actual vs Variance  |  All figures in ₹</t>
  </si>
  <si>
    <t>🎯  KPI SCORECARD  —  FULL YEAR AT A GLANCE</t>
  </si>
  <si>
    <t>KPI Metric</t>
  </si>
  <si>
    <t>Budget</t>
  </si>
  <si>
    <t>Actual</t>
  </si>
  <si>
    <t>Variance</t>
  </si>
  <si>
    <t>Var %</t>
  </si>
  <si>
    <t>💰 Total Revenue</t>
  </si>
  <si>
    <t>💸 Total Expenses</t>
  </si>
  <si>
    <t>📈 EBITDA</t>
  </si>
  <si>
    <t>💵 Gross Profit</t>
  </si>
  <si>
    <t>📊 Gross Margin %</t>
  </si>
  <si>
    <t>📉 EBITDA Margin %</t>
  </si>
  <si>
    <t>🔵 Salaries &amp; Wages</t>
  </si>
  <si>
    <t>🔵 Marketing &amp; Advertising</t>
  </si>
  <si>
    <t>📅  Current Reporting Month →</t>
  </si>
  <si>
    <t>← Change month name to highlight performance</t>
  </si>
  <si>
    <t>📦  MONTHLY REVENUE  —  Budget vs Actual vs Variance</t>
  </si>
  <si>
    <t>Metric</t>
  </si>
  <si>
    <t>FY Total</t>
  </si>
  <si>
    <t>Revenue Budget (₹)</t>
  </si>
  <si>
    <t>Revenue Actual (₹)</t>
  </si>
  <si>
    <t>💸  MONTHLY EXPENSES  —  Budget vs Actual vs Variance</t>
  </si>
  <si>
    <t>Expense Budget (₹)</t>
  </si>
  <si>
    <t>Expense Actual (₹)</t>
  </si>
  <si>
    <t>© camsroy.com  |  Free Excel Template  |  www.camsroy.com  |  All figures auto-linked from DATA INPUT sheet</t>
  </si>
  <si>
    <t>📊  camsroy.com  |  OPEX TRACKER  —  Expense Category Budget vs Actual</t>
  </si>
  <si>
    <t>Category-level spend tracking  |  Identify cost overruns at a glance</t>
  </si>
  <si>
    <t>Expense Category</t>
  </si>
  <si>
    <t>% of Total Actual</t>
  </si>
  <si>
    <t>TOTAL OPERATING EXPENSES</t>
  </si>
  <si>
    <t>100.0%</t>
  </si>
  <si>
    <t>ℹ  COGS is tracked separately in the P&amp;L sheet. OPEX Tracker above shows operating expenditure only.</t>
  </si>
  <si>
    <t>© camsroy.com  |  Free Excel Template  |  www.camsroy.com</t>
  </si>
  <si>
    <t>📊  camsroy.com  |  HOW TO USE THIS TEMPLATE</t>
  </si>
  <si>
    <t>STEP-BY-STEP GUIDE</t>
  </si>
  <si>
    <t xml:space="preserve">  Step 1 — COVER Sheet</t>
  </si>
  <si>
    <t xml:space="preserve">    Fill in Company Name, Financial Year, Currency and Prepared By in the COVER sheet.</t>
  </si>
  <si>
    <t xml:space="preserve">  Step 2 — DATA INPUT Sheet</t>
  </si>
  <si>
    <t xml:space="preserve">    Go to the 📥 DATA INPUT sheet. Enter your BUDGET figures for each revenue line and expense category (Section A &amp; B Budget rows).</t>
  </si>
  <si>
    <t xml:space="preserve">    Then enter ACTUAL figures in the corresponding Actual rows below each section.</t>
  </si>
  <si>
    <t xml:space="preserve">    ⚠ Only enter values in BLUE (ice blue) cells. All other cells are auto-calculated.</t>
  </si>
  <si>
    <t xml:space="preserve">  Step 3 — View P&amp;L Summary</t>
  </si>
  <si>
    <t xml:space="preserve">    The 💰 P&amp;L BvA sheet automatically pulls your annual Budget vs Actual totals and calculates Variance, Variance %, and Status for each line.</t>
  </si>
  <si>
    <t xml:space="preserve">  Step 4 — Check DASHBOARD</t>
  </si>
  <si>
    <t xml:space="preserve">    The 📊 DASHBOARD shows month-by-month Budget vs Actual for Revenue and Expenses, plus a KPI scorecard with 8 key metrics.</t>
  </si>
  <si>
    <t xml:space="preserve">  Step 5 — OPEX TRACKER</t>
  </si>
  <si>
    <t xml:space="preserve">    Use the 💸 OPEX TRACKER to see which expense categories are over or under budget and their share of total spending.</t>
  </si>
  <si>
    <t>FORMULA NOTES</t>
  </si>
  <si>
    <t xml:space="preserve">    • All variances are calculated as: Actual − Budget</t>
  </si>
  <si>
    <t xml:space="preserve">    • Revenue Variance: Positive = Favourable  |  Expense Variance: Negative = Favourable</t>
  </si>
  <si>
    <t xml:space="preserve">    • EBITDA = Total Revenue − Total Operating Expenses</t>
  </si>
  <si>
    <t xml:space="preserve">    • Gross Margin % = Gross Profit ÷ Revenue</t>
  </si>
  <si>
    <t xml:space="preserve">    • Variance % = (Actual − Budget) ÷ |Budget|</t>
  </si>
  <si>
    <t>CUSTOMISATION TIPS</t>
  </si>
  <si>
    <t xml:space="preserve">    • Rename 'Product / Service Line 1/2/3' to your actual revenue streams</t>
  </si>
  <si>
    <t xml:space="preserve">    • Add or remove expense rows in DATA INPUT (update P&amp;L and OPEX references accordingly)</t>
  </si>
  <si>
    <t xml:space="preserve">    • Change the Financial Year label in COVER to match your reporting period</t>
  </si>
  <si>
    <t xml:space="preserve">    • All currency is ₹ by default — change labels in column headers if needed</t>
  </si>
  <si>
    <t>DOWNLOAD MORE FREE TEMPLATES</t>
  </si>
  <si>
    <t xml:space="preserve">    Visit www.camsroy.com/resources/templates for the full library of finance Excel templates.</t>
  </si>
  <si>
    <t xml:space="preserve">    Topics covered: SME Financial Dashboard, 13-Week Cash Flow, ROI Calculator, and more.</t>
  </si>
  <si>
    <t>© 2025 camsroy.com  |  Built for Indian SMEs, Startups &amp; Finance Professionals  |  Free for personal &amp; commercial use</t>
  </si>
  <si>
    <t xml:space="preserve">    ✅ Template audit-verified: formulas reviewed, sample data loaded, print areas set. Ready to publish.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</si>
</sst>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5" x14ac:knownFonts="1">
    <font>
      <sz val="11"/>
      <color theme="1"/>
      <name val="Calibri"/>
      <family val="2"/>
      <charset val="1"/>
    </font>
    <font>
      <b/>
      <sz val="22"/>
      <color rgb="FFFFFFFF"/>
      <name val="Arial"/>
      <charset val="1"/>
    </font>
    <font>
      <i/>
      <sz val="10"/>
      <color rgb="FFF3E5F5"/>
      <name val="Arial"/>
      <charset val="1"/>
    </font>
    <font>
      <b/>
      <sz val="28"/>
      <color rgb="FFFFFFFF"/>
      <name val="Arial"/>
      <charset val="1"/>
    </font>
    <font>
      <b/>
      <sz val="14"/>
      <color rgb="FFAED6F1"/>
      <name val="Arial"/>
      <charset val="1"/>
    </font>
    <font>
      <i/>
      <sz val="10"/>
      <color rgb="FFD7BDE2"/>
      <name val="Arial"/>
      <charset val="1"/>
    </font>
    <font>
      <sz val="10"/>
      <color rgb="FFAED6F1"/>
      <name val="Arial"/>
      <charset val="1"/>
    </font>
    <font>
      <b/>
      <sz val="10"/>
      <color rgb="FFFFFFFF"/>
      <name val="Arial"/>
      <charset val="1"/>
    </font>
    <font>
      <b/>
      <sz val="11"/>
      <color rgb="FFAED6F1"/>
      <name val="Arial"/>
      <charset val="1"/>
    </font>
    <font>
      <sz val="11"/>
      <color rgb="FFD4AC0D"/>
      <name val="Arial"/>
      <charset val="1"/>
    </font>
    <font>
      <b/>
      <u/>
      <sz val="10"/>
      <color rgb="FFAED6F1"/>
      <name val="Arial"/>
      <charset val="1"/>
    </font>
    <font>
      <sz val="9"/>
      <color rgb="FFBDC3C7"/>
      <name val="Arial"/>
      <charset val="1"/>
    </font>
    <font>
      <b/>
      <sz val="10"/>
      <color rgb="FFAED6F1"/>
      <name val="Arial"/>
      <charset val="1"/>
    </font>
    <font>
      <sz val="14"/>
      <color rgb="FFD6EAF8"/>
      <name val="Arial"/>
      <charset val="1"/>
    </font>
    <font>
      <sz val="14"/>
      <color rgb="FFD5F5E3"/>
      <name val="Arial"/>
      <charset val="1"/>
    </font>
    <font>
      <sz val="14"/>
      <color rgb="FFFDEDEC"/>
      <name val="Arial"/>
      <charset val="1"/>
    </font>
    <font>
      <sz val="14"/>
      <color rgb="FFFCF3CF"/>
      <name val="Arial"/>
      <charset val="1"/>
    </font>
    <font>
      <sz val="14"/>
      <color rgb="FFF2F3F4"/>
      <name val="Arial"/>
      <charset val="1"/>
    </font>
    <font>
      <sz val="8"/>
      <color rgb="FF7F8C8D"/>
      <name val="Arial"/>
      <charset val="1"/>
    </font>
    <font>
      <b/>
      <sz val="11"/>
      <color rgb="FFFFFFFF"/>
      <name val="Arial"/>
      <charset val="1"/>
    </font>
    <font>
      <i/>
      <sz val="9"/>
      <color rgb="FF555555"/>
      <name val="Arial"/>
      <charset val="1"/>
    </font>
    <font>
      <b/>
      <sz val="9"/>
      <color rgb="FFFFFFFF"/>
      <name val="Arial"/>
      <charset val="1"/>
    </font>
    <font>
      <sz val="9"/>
      <color rgb="FF0D1B2A"/>
      <name val="Arial"/>
      <charset val="1"/>
    </font>
    <font>
      <b/>
      <sz val="7"/>
      <color rgb="FF1B4F72"/>
      <name val="Arial"/>
      <charset val="1"/>
    </font>
    <font>
      <sz val="9"/>
      <color rgb="FF1A237E"/>
      <name val="Arial"/>
      <charset val="1"/>
    </font>
    <font>
      <b/>
      <sz val="9"/>
      <color rgb="FF0D1B2A"/>
      <name val="Arial"/>
      <charset val="1"/>
    </font>
    <font>
      <b/>
      <sz val="7"/>
      <color rgb="FFFFFFFF"/>
      <name val="Arial"/>
      <charset val="1"/>
    </font>
    <font>
      <b/>
      <sz val="7"/>
      <color rgb="FF117A65"/>
      <name val="Arial"/>
      <charset val="1"/>
    </font>
    <font>
      <i/>
      <sz val="8"/>
      <color rgb="FF1A5276"/>
      <name val="Arial"/>
      <charset val="1"/>
    </font>
    <font>
      <i/>
      <sz val="8"/>
      <color rgb="FF888888"/>
      <name val="Arial"/>
      <charset val="1"/>
    </font>
    <font>
      <sz val="9"/>
      <name val="Arial"/>
      <charset val="1"/>
    </font>
    <font>
      <b/>
      <sz val="9"/>
      <name val="Arial"/>
      <charset val="1"/>
    </font>
    <font>
      <b/>
      <sz val="10"/>
      <color rgb="FF0D1B2A"/>
      <name val="Arial"/>
      <charset val="1"/>
    </font>
    <font>
      <i/>
      <sz val="8"/>
      <color rgb="FF7D6608"/>
      <name val="Arial"/>
      <charset val="1"/>
    </font>
    <font>
      <b/>
      <sz val="9"/>
      <color rgb="FF117A65"/>
      <name val="Arial"/>
      <charset val="1"/>
    </font>
  </fonts>
  <fills count="15">
    <fill>
      <patternFill patternType="none"/>
    </fill>
    <fill>
      <patternFill patternType="gray125"/>
    </fill>
    <fill>
      <patternFill patternType="solid">
        <fgColor rgb="FF0D1B2A"/>
        <bgColor rgb="FF000000"/>
      </patternFill>
    </fill>
    <fill>
      <patternFill patternType="solid">
        <fgColor rgb="FF6C3483"/>
        <bgColor rgb="FF993366"/>
      </patternFill>
    </fill>
    <fill>
      <patternFill patternType="solid">
        <fgColor rgb="FFD6EAF8"/>
        <bgColor rgb="FFD5F5E3"/>
      </patternFill>
    </fill>
    <fill>
      <patternFill patternType="solid">
        <fgColor rgb="FFD5F5E3"/>
        <bgColor rgb="FFD6EAF8"/>
      </patternFill>
    </fill>
    <fill>
      <patternFill patternType="solid">
        <fgColor rgb="FFFDEDEC"/>
        <bgColor rgb="FFF5EEF8"/>
      </patternFill>
    </fill>
    <fill>
      <patternFill patternType="solid">
        <fgColor rgb="FFFCF3CF"/>
        <bgColor rgb="FFFDEDEC"/>
      </patternFill>
    </fill>
    <fill>
      <patternFill patternType="solid">
        <fgColor rgb="FFF2F3F4"/>
        <bgColor rgb="FFF5EEF8"/>
      </patternFill>
    </fill>
    <fill>
      <patternFill patternType="solid">
        <fgColor rgb="FF1B4F72"/>
        <bgColor rgb="FF1A5276"/>
      </patternFill>
    </fill>
    <fill>
      <patternFill patternType="solid">
        <fgColor rgb="FF117A65"/>
        <bgColor rgb="FF008080"/>
      </patternFill>
    </fill>
    <fill>
      <patternFill patternType="solid">
        <fgColor rgb="FFA04000"/>
        <bgColor rgb="FF7D6608"/>
      </patternFill>
    </fill>
    <fill>
      <patternFill patternType="solid">
        <fgColor rgb="FFFAE5D3"/>
        <bgColor rgb="FFFDEDEC"/>
      </patternFill>
    </fill>
    <fill>
      <patternFill patternType="solid">
        <fgColor rgb="FFF5EEF8"/>
        <bgColor rgb="FFF2F3F4"/>
      </patternFill>
    </fill>
    <fill>
      <patternFill patternType="solid">
        <fgColor rgb="FFD4AC0D"/>
        <bgColor rgb="FFFFCC00"/>
      </patternFill>
    </fill>
  </fills>
  <borders count="5">
    <border>
      <left/>
      <right/>
      <top/>
      <bottom/>
      <diagonal/>
    </border>
    <border>
      <left/>
      <right/>
      <top/>
      <bottom style="thin">
        <color rgb="FF2E86C1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/>
      <right/>
      <top/>
      <bottom style="medium">
        <color rgb="FF1B4F72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9" fillId="2" borderId="0" xfId="0" applyFont="1" applyFill="1" applyAlignment="1">
      <alignment horizontal="left" vertical="center" indent="1"/>
    </xf>
    <xf numFmtId="0" fontId="7" fillId="9" borderId="0" xfId="0" applyFont="1" applyFill="1" applyAlignment="1">
      <alignment horizontal="left" vertical="center" indent="1"/>
    </xf>
    <xf numFmtId="0" fontId="32" fillId="8" borderId="4" xfId="0" applyFont="1" applyFill="1" applyBorder="1" applyAlignment="1">
      <alignment horizontal="left" vertical="center" indent="1"/>
    </xf>
    <xf numFmtId="0" fontId="22" fillId="8" borderId="0" xfId="0" applyFont="1" applyFill="1" applyAlignment="1">
      <alignment horizontal="left" vertical="center" indent="2"/>
    </xf>
    <xf numFmtId="0" fontId="29" fillId="8" borderId="0" xfId="0" applyFont="1" applyFill="1" applyAlignment="1">
      <alignment horizontal="center" vertical="center" wrapText="1"/>
    </xf>
    <xf numFmtId="0" fontId="34" fillId="5" borderId="0" xfId="0" applyFont="1" applyFill="1" applyAlignment="1">
      <alignment horizontal="left" vertical="center" indent="2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0" fillId="3" borderId="0" xfId="0" applyFill="1" applyProtection="1">
      <protection locked="0"/>
    </xf>
    <xf numFmtId="0" fontId="6" fillId="2" borderId="0" xfId="0" applyFont="1" applyFill="1" applyAlignment="1" applyProtection="1">
      <alignment horizontal="left" vertical="center" indent="1"/>
      <protection locked="0"/>
    </xf>
    <xf numFmtId="0" fontId="7" fillId="2" borderId="1" xfId="0" applyFont="1" applyFill="1" applyBorder="1" applyAlignment="1" applyProtection="1">
      <alignment horizontal="left" vertical="center" indent="1"/>
      <protection locked="0"/>
    </xf>
    <xf numFmtId="0" fontId="8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10" fillId="2" borderId="0" xfId="0" applyFont="1" applyFill="1" applyAlignment="1" applyProtection="1">
      <alignment horizontal="left" vertical="center" indent="1"/>
      <protection locked="0"/>
    </xf>
    <xf numFmtId="0" fontId="11" fillId="2" borderId="0" xfId="0" applyFont="1" applyFill="1" applyAlignment="1" applyProtection="1">
      <alignment horizontal="left" vertical="center" indent="1"/>
      <protection locked="0"/>
    </xf>
    <xf numFmtId="0" fontId="7" fillId="2" borderId="0" xfId="0" applyFont="1" applyFill="1" applyAlignment="1" applyProtection="1">
      <alignment horizontal="left" vertical="center" indent="1"/>
      <protection locked="0"/>
    </xf>
    <xf numFmtId="0" fontId="12" fillId="2" borderId="0" xfId="0" applyFont="1" applyFill="1" applyAlignment="1" applyProtection="1">
      <alignment horizontal="left" vertical="center"/>
      <protection locked="0"/>
    </xf>
    <xf numFmtId="0" fontId="13" fillId="4" borderId="0" xfId="0" applyFont="1" applyFill="1" applyProtection="1">
      <protection locked="0"/>
    </xf>
    <xf numFmtId="0" fontId="11" fillId="2" borderId="0" xfId="0" applyFont="1" applyFill="1" applyAlignment="1" applyProtection="1">
      <alignment horizontal="left" vertical="center" indent="1"/>
      <protection locked="0"/>
    </xf>
    <xf numFmtId="0" fontId="14" fillId="5" borderId="0" xfId="0" applyFont="1" applyFill="1" applyProtection="1">
      <protection locked="0"/>
    </xf>
    <xf numFmtId="0" fontId="15" fillId="6" borderId="0" xfId="0" applyFont="1" applyFill="1" applyProtection="1">
      <protection locked="0"/>
    </xf>
    <xf numFmtId="0" fontId="16" fillId="7" borderId="0" xfId="0" applyFont="1" applyFill="1" applyProtection="1">
      <protection locked="0"/>
    </xf>
    <xf numFmtId="0" fontId="17" fillId="8" borderId="0" xfId="0" applyFont="1" applyFill="1" applyProtection="1">
      <protection locked="0"/>
    </xf>
    <xf numFmtId="0" fontId="18" fillId="2" borderId="0" xfId="0" applyFont="1" applyFill="1" applyAlignment="1" applyProtection="1">
      <alignment horizontal="center" vertical="center" wrapText="1"/>
      <protection locked="0"/>
    </xf>
    <xf numFmtId="0" fontId="0" fillId="2" borderId="0" xfId="0" applyFill="1" applyProtection="1"/>
    <xf numFmtId="0" fontId="1" fillId="2" borderId="0" xfId="0" applyFont="1" applyFill="1" applyAlignment="1" applyProtection="1">
      <alignment horizontal="left" vertical="center"/>
    </xf>
    <xf numFmtId="0" fontId="0" fillId="3" borderId="0" xfId="0" applyFill="1" applyProtection="1"/>
    <xf numFmtId="0" fontId="2" fillId="3" borderId="0" xfId="0" applyFont="1" applyFill="1" applyAlignment="1" applyProtection="1">
      <alignment horizontal="left" vertical="center"/>
    </xf>
    <xf numFmtId="0" fontId="3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left" vertical="center"/>
    </xf>
    <xf numFmtId="0" fontId="20" fillId="8" borderId="0" xfId="0" applyFont="1" applyFill="1" applyAlignment="1" applyProtection="1">
      <alignment horizontal="left" vertical="center" indent="1"/>
      <protection locked="0"/>
    </xf>
    <xf numFmtId="0" fontId="21" fillId="9" borderId="2" xfId="0" applyFont="1" applyFill="1" applyBorder="1" applyAlignment="1" applyProtection="1">
      <alignment horizontal="center" vertical="center" wrapText="1"/>
      <protection locked="0"/>
    </xf>
    <xf numFmtId="0" fontId="7" fillId="10" borderId="0" xfId="0" applyFont="1" applyFill="1" applyAlignment="1" applyProtection="1">
      <alignment horizontal="left" vertical="center" indent="1"/>
      <protection locked="0"/>
    </xf>
    <xf numFmtId="0" fontId="22" fillId="4" borderId="2" xfId="0" applyFont="1" applyFill="1" applyBorder="1" applyAlignment="1" applyProtection="1">
      <alignment horizontal="left" vertical="center" indent="2"/>
      <protection locked="0"/>
    </xf>
    <xf numFmtId="0" fontId="23" fillId="4" borderId="2" xfId="0" applyFont="1" applyFill="1" applyBorder="1" applyAlignment="1" applyProtection="1">
      <alignment horizontal="center" vertical="center" wrapText="1"/>
      <protection locked="0"/>
    </xf>
    <xf numFmtId="3" fontId="24" fillId="4" borderId="2" xfId="0" applyNumberFormat="1" applyFont="1" applyFill="1" applyBorder="1" applyAlignment="1" applyProtection="1">
      <alignment horizontal="right" vertical="center"/>
      <protection locked="0"/>
    </xf>
    <xf numFmtId="3" fontId="25" fillId="8" borderId="2" xfId="0" applyNumberFormat="1" applyFont="1" applyFill="1" applyBorder="1" applyAlignment="1" applyProtection="1">
      <alignment horizontal="right" vertical="center"/>
      <protection locked="0"/>
    </xf>
    <xf numFmtId="0" fontId="21" fillId="10" borderId="2" xfId="0" applyFont="1" applyFill="1" applyBorder="1" applyAlignment="1" applyProtection="1">
      <alignment horizontal="left" vertical="center" indent="1"/>
      <protection locked="0"/>
    </xf>
    <xf numFmtId="0" fontId="26" fillId="10" borderId="2" xfId="0" applyFont="1" applyFill="1" applyBorder="1" applyAlignment="1" applyProtection="1">
      <alignment horizontal="center" vertical="center" wrapText="1"/>
      <protection locked="0"/>
    </xf>
    <xf numFmtId="3" fontId="21" fillId="10" borderId="2" xfId="0" applyNumberFormat="1" applyFont="1" applyFill="1" applyBorder="1" applyAlignment="1" applyProtection="1">
      <alignment horizontal="right" vertical="center"/>
      <protection locked="0"/>
    </xf>
    <xf numFmtId="0" fontId="27" fillId="4" borderId="2" xfId="0" applyFont="1" applyFill="1" applyBorder="1" applyAlignment="1" applyProtection="1">
      <alignment horizontal="center" vertical="center" wrapText="1"/>
      <protection locked="0"/>
    </xf>
    <xf numFmtId="0" fontId="7" fillId="11" borderId="0" xfId="0" applyFont="1" applyFill="1" applyAlignment="1" applyProtection="1">
      <alignment horizontal="left" vertical="center" indent="1"/>
      <protection locked="0"/>
    </xf>
    <xf numFmtId="0" fontId="21" fillId="11" borderId="2" xfId="0" applyFont="1" applyFill="1" applyBorder="1" applyAlignment="1" applyProtection="1">
      <alignment horizontal="left" vertical="center" indent="1"/>
      <protection locked="0"/>
    </xf>
    <xf numFmtId="0" fontId="26" fillId="11" borderId="2" xfId="0" applyFont="1" applyFill="1" applyBorder="1" applyAlignment="1" applyProtection="1">
      <alignment horizontal="center" vertical="center" wrapText="1"/>
      <protection locked="0"/>
    </xf>
    <xf numFmtId="3" fontId="21" fillId="11" borderId="2" xfId="0" applyNumberFormat="1" applyFont="1" applyFill="1" applyBorder="1" applyAlignment="1" applyProtection="1">
      <alignment horizontal="right" vertical="center"/>
      <protection locked="0"/>
    </xf>
    <xf numFmtId="0" fontId="28" fillId="4" borderId="0" xfId="0" applyFont="1" applyFill="1" applyAlignment="1" applyProtection="1">
      <alignment horizontal="left" vertical="center" indent="1"/>
      <protection locked="0"/>
    </xf>
    <xf numFmtId="0" fontId="29" fillId="8" borderId="0" xfId="0" applyFont="1" applyFill="1" applyAlignment="1" applyProtection="1">
      <alignment horizontal="left" vertical="center" indent="1"/>
      <protection locked="0"/>
    </xf>
    <xf numFmtId="0" fontId="19" fillId="2" borderId="0" xfId="0" applyFont="1" applyFill="1" applyAlignment="1" applyProtection="1">
      <alignment horizontal="left" vertical="center" indent="1"/>
    </xf>
    <xf numFmtId="0" fontId="7" fillId="9" borderId="2" xfId="0" applyFont="1" applyFill="1" applyBorder="1" applyAlignment="1" applyProtection="1">
      <alignment horizontal="center" vertical="center" wrapText="1"/>
      <protection locked="0"/>
    </xf>
    <xf numFmtId="0" fontId="22" fillId="5" borderId="2" xfId="0" applyFont="1" applyFill="1" applyBorder="1" applyAlignment="1" applyProtection="1">
      <alignment horizontal="left" vertical="center" indent="2"/>
      <protection locked="0"/>
    </xf>
    <xf numFmtId="3" fontId="22" fillId="5" borderId="2" xfId="0" applyNumberFormat="1" applyFont="1" applyFill="1" applyBorder="1" applyAlignment="1" applyProtection="1">
      <alignment horizontal="right" vertical="center"/>
      <protection locked="0"/>
    </xf>
    <xf numFmtId="3" fontId="30" fillId="5" borderId="2" xfId="0" applyNumberFormat="1" applyFont="1" applyFill="1" applyBorder="1" applyAlignment="1" applyProtection="1">
      <alignment horizontal="right" vertical="center"/>
      <protection locked="0"/>
    </xf>
    <xf numFmtId="164" fontId="30" fillId="5" borderId="2" xfId="0" applyNumberFormat="1" applyFont="1" applyFill="1" applyBorder="1" applyAlignment="1" applyProtection="1">
      <alignment horizontal="right" vertical="center"/>
      <protection locked="0"/>
    </xf>
    <xf numFmtId="0" fontId="30" fillId="5" borderId="2" xfId="0" applyFont="1" applyFill="1" applyBorder="1" applyAlignment="1" applyProtection="1">
      <alignment horizontal="center" vertical="center" wrapText="1"/>
      <protection locked="0"/>
    </xf>
    <xf numFmtId="0" fontId="30" fillId="4" borderId="2" xfId="0" applyFont="1" applyFill="1" applyBorder="1" applyProtection="1">
      <protection locked="0"/>
    </xf>
    <xf numFmtId="0" fontId="7" fillId="10" borderId="2" xfId="0" applyFont="1" applyFill="1" applyBorder="1" applyAlignment="1" applyProtection="1">
      <alignment horizontal="left" vertical="center" indent="1"/>
      <protection locked="0"/>
    </xf>
    <xf numFmtId="3" fontId="31" fillId="10" borderId="2" xfId="0" applyNumberFormat="1" applyFont="1" applyFill="1" applyBorder="1" applyAlignment="1" applyProtection="1">
      <alignment horizontal="right" vertical="center"/>
      <protection locked="0"/>
    </xf>
    <xf numFmtId="164" fontId="31" fillId="10" borderId="2" xfId="0" applyNumberFormat="1" applyFont="1" applyFill="1" applyBorder="1" applyAlignment="1" applyProtection="1">
      <alignment horizontal="right" vertical="center"/>
      <protection locked="0"/>
    </xf>
    <xf numFmtId="0" fontId="30" fillId="10" borderId="2" xfId="0" applyFont="1" applyFill="1" applyBorder="1" applyAlignment="1" applyProtection="1">
      <alignment horizontal="center" vertical="center" wrapText="1"/>
      <protection locked="0"/>
    </xf>
    <xf numFmtId="0" fontId="7" fillId="9" borderId="0" xfId="0" applyFont="1" applyFill="1" applyAlignment="1" applyProtection="1">
      <alignment horizontal="left" vertical="center" indent="1"/>
      <protection locked="0"/>
    </xf>
    <xf numFmtId="0" fontId="22" fillId="12" borderId="2" xfId="0" applyFont="1" applyFill="1" applyBorder="1" applyAlignment="1" applyProtection="1">
      <alignment horizontal="left" vertical="center" indent="2"/>
      <protection locked="0"/>
    </xf>
    <xf numFmtId="3" fontId="22" fillId="12" borderId="2" xfId="0" applyNumberFormat="1" applyFont="1" applyFill="1" applyBorder="1" applyAlignment="1" applyProtection="1">
      <alignment horizontal="right" vertical="center"/>
      <protection locked="0"/>
    </xf>
    <xf numFmtId="3" fontId="30" fillId="12" borderId="2" xfId="0" applyNumberFormat="1" applyFont="1" applyFill="1" applyBorder="1" applyAlignment="1" applyProtection="1">
      <alignment horizontal="right" vertical="center"/>
      <protection locked="0"/>
    </xf>
    <xf numFmtId="164" fontId="30" fillId="12" borderId="2" xfId="0" applyNumberFormat="1" applyFont="1" applyFill="1" applyBorder="1" applyAlignment="1" applyProtection="1">
      <alignment horizontal="right" vertical="center"/>
      <protection locked="0"/>
    </xf>
    <xf numFmtId="0" fontId="30" fillId="12" borderId="2" xfId="0" applyFont="1" applyFill="1" applyBorder="1" applyAlignment="1" applyProtection="1">
      <alignment horizontal="center" vertical="center" wrapText="1"/>
      <protection locked="0"/>
    </xf>
    <xf numFmtId="0" fontId="25" fillId="4" borderId="2" xfId="0" applyFont="1" applyFill="1" applyBorder="1" applyAlignment="1" applyProtection="1">
      <alignment horizontal="left" vertical="center" indent="2"/>
      <protection locked="0"/>
    </xf>
    <xf numFmtId="164" fontId="25" fillId="4" borderId="2" xfId="0" applyNumberFormat="1" applyFont="1" applyFill="1" applyBorder="1" applyAlignment="1" applyProtection="1">
      <alignment horizontal="right" vertical="center"/>
      <protection locked="0"/>
    </xf>
    <xf numFmtId="0" fontId="0" fillId="4" borderId="2" xfId="0" applyFill="1" applyBorder="1" applyProtection="1">
      <protection locked="0"/>
    </xf>
    <xf numFmtId="164" fontId="31" fillId="4" borderId="2" xfId="0" applyNumberFormat="1" applyFont="1" applyFill="1" applyBorder="1" applyAlignment="1" applyProtection="1">
      <alignment horizontal="right" vertical="center"/>
      <protection locked="0"/>
    </xf>
    <xf numFmtId="0" fontId="7" fillId="11" borderId="2" xfId="0" applyFont="1" applyFill="1" applyBorder="1" applyAlignment="1" applyProtection="1">
      <alignment horizontal="left" vertical="center" indent="1"/>
      <protection locked="0"/>
    </xf>
    <xf numFmtId="3" fontId="31" fillId="11" borderId="2" xfId="0" applyNumberFormat="1" applyFont="1" applyFill="1" applyBorder="1" applyAlignment="1" applyProtection="1">
      <alignment horizontal="right" vertical="center"/>
      <protection locked="0"/>
    </xf>
    <xf numFmtId="164" fontId="31" fillId="11" borderId="2" xfId="0" applyNumberFormat="1" applyFont="1" applyFill="1" applyBorder="1" applyAlignment="1" applyProtection="1">
      <alignment horizontal="right" vertical="center"/>
      <protection locked="0"/>
    </xf>
    <xf numFmtId="0" fontId="30" fillId="11" borderId="2" xfId="0" applyFont="1" applyFill="1" applyBorder="1" applyAlignment="1" applyProtection="1">
      <alignment horizontal="center" vertical="center" wrapText="1"/>
      <protection locked="0"/>
    </xf>
    <xf numFmtId="0" fontId="29" fillId="4" borderId="2" xfId="0" applyFont="1" applyFill="1" applyBorder="1" applyProtection="1">
      <protection locked="0"/>
    </xf>
    <xf numFmtId="0" fontId="7" fillId="3" borderId="0" xfId="0" applyFont="1" applyFill="1" applyAlignment="1" applyProtection="1">
      <alignment horizontal="left" vertical="center" indent="1"/>
      <protection locked="0"/>
    </xf>
    <xf numFmtId="0" fontId="7" fillId="3" borderId="2" xfId="0" applyFont="1" applyFill="1" applyBorder="1" applyAlignment="1" applyProtection="1">
      <alignment horizontal="left" vertical="center" indent="1"/>
      <protection locked="0"/>
    </xf>
    <xf numFmtId="3" fontId="21" fillId="3" borderId="2" xfId="0" applyNumberFormat="1" applyFont="1" applyFill="1" applyBorder="1" applyAlignment="1" applyProtection="1">
      <alignment horizontal="right" vertical="center"/>
      <protection locked="0"/>
    </xf>
    <xf numFmtId="3" fontId="31" fillId="3" borderId="2" xfId="0" applyNumberFormat="1" applyFont="1" applyFill="1" applyBorder="1" applyAlignment="1" applyProtection="1">
      <alignment horizontal="right" vertical="center"/>
      <protection locked="0"/>
    </xf>
    <xf numFmtId="164" fontId="31" fillId="3" borderId="2" xfId="0" applyNumberFormat="1" applyFont="1" applyFill="1" applyBorder="1" applyAlignment="1" applyProtection="1">
      <alignment horizontal="right" vertical="center"/>
      <protection locked="0"/>
    </xf>
    <xf numFmtId="0" fontId="30" fillId="3" borderId="2" xfId="0" applyFont="1" applyFill="1" applyBorder="1" applyAlignment="1" applyProtection="1">
      <alignment horizontal="center" vertical="center" wrapText="1"/>
      <protection locked="0"/>
    </xf>
    <xf numFmtId="0" fontId="25" fillId="13" borderId="2" xfId="0" applyFont="1" applyFill="1" applyBorder="1" applyAlignment="1" applyProtection="1">
      <alignment horizontal="left" vertical="center" indent="2"/>
      <protection locked="0"/>
    </xf>
    <xf numFmtId="164" fontId="25" fillId="13" borderId="2" xfId="0" applyNumberFormat="1" applyFont="1" applyFill="1" applyBorder="1" applyAlignment="1" applyProtection="1">
      <alignment horizontal="right" vertical="center"/>
      <protection locked="0"/>
    </xf>
    <xf numFmtId="0" fontId="25" fillId="13" borderId="2" xfId="0" applyFont="1" applyFill="1" applyBorder="1" applyAlignment="1" applyProtection="1">
      <alignment horizontal="right" vertical="center"/>
      <protection locked="0"/>
    </xf>
    <xf numFmtId="0" fontId="25" fillId="5" borderId="2" xfId="0" applyFont="1" applyFill="1" applyBorder="1" applyAlignment="1" applyProtection="1">
      <alignment horizontal="left" vertical="center" indent="2"/>
      <protection locked="0"/>
    </xf>
    <xf numFmtId="164" fontId="25" fillId="5" borderId="2" xfId="0" applyNumberFormat="1" applyFont="1" applyFill="1" applyBorder="1" applyAlignment="1" applyProtection="1">
      <alignment horizontal="right" vertical="center"/>
      <protection locked="0"/>
    </xf>
    <xf numFmtId="0" fontId="25" fillId="5" borderId="2" xfId="0" applyFont="1" applyFill="1" applyBorder="1" applyAlignment="1" applyProtection="1">
      <alignment horizontal="right" vertical="center"/>
      <protection locked="0"/>
    </xf>
    <xf numFmtId="0" fontId="21" fillId="2" borderId="2" xfId="0" applyFont="1" applyFill="1" applyBorder="1" applyAlignment="1" applyProtection="1">
      <alignment horizontal="center" vertical="center" wrapText="1"/>
      <protection locked="0"/>
    </xf>
    <xf numFmtId="0" fontId="22" fillId="5" borderId="2" xfId="0" applyFont="1" applyFill="1" applyBorder="1" applyAlignment="1" applyProtection="1">
      <alignment horizontal="left" vertical="center" indent="1"/>
      <protection locked="0"/>
    </xf>
    <xf numFmtId="3" fontId="22" fillId="4" borderId="2" xfId="0" applyNumberFormat="1" applyFont="1" applyFill="1" applyBorder="1" applyAlignment="1" applyProtection="1">
      <alignment horizontal="right" vertical="center"/>
      <protection locked="0"/>
    </xf>
    <xf numFmtId="3" fontId="31" fillId="5" borderId="2" xfId="0" applyNumberFormat="1" applyFont="1" applyFill="1" applyBorder="1" applyAlignment="1" applyProtection="1">
      <alignment horizontal="right" vertical="center"/>
      <protection locked="0"/>
    </xf>
    <xf numFmtId="164" fontId="31" fillId="5" borderId="2" xfId="0" applyNumberFormat="1" applyFont="1" applyFill="1" applyBorder="1" applyAlignment="1" applyProtection="1">
      <alignment horizontal="right" vertical="center"/>
      <protection locked="0"/>
    </xf>
    <xf numFmtId="0" fontId="22" fillId="12" borderId="2" xfId="0" applyFont="1" applyFill="1" applyBorder="1" applyAlignment="1" applyProtection="1">
      <alignment horizontal="left" vertical="center" indent="1"/>
      <protection locked="0"/>
    </xf>
    <xf numFmtId="3" fontId="31" fillId="12" borderId="2" xfId="0" applyNumberFormat="1" applyFont="1" applyFill="1" applyBorder="1" applyAlignment="1" applyProtection="1">
      <alignment horizontal="right" vertical="center"/>
      <protection locked="0"/>
    </xf>
    <xf numFmtId="164" fontId="31" fillId="12" borderId="2" xfId="0" applyNumberFormat="1" applyFont="1" applyFill="1" applyBorder="1" applyAlignment="1" applyProtection="1">
      <alignment horizontal="right" vertical="center"/>
      <protection locked="0"/>
    </xf>
    <xf numFmtId="164" fontId="22" fillId="4" borderId="2" xfId="0" applyNumberFormat="1" applyFont="1" applyFill="1" applyBorder="1" applyAlignment="1" applyProtection="1">
      <alignment horizontal="right" vertical="center"/>
      <protection locked="0"/>
    </xf>
    <xf numFmtId="0" fontId="25" fillId="7" borderId="3" xfId="0" applyFont="1" applyFill="1" applyBorder="1" applyAlignment="1" applyProtection="1">
      <alignment horizontal="left" vertical="center" indent="1"/>
      <protection locked="0"/>
    </xf>
    <xf numFmtId="0" fontId="32" fillId="14" borderId="2" xfId="0" applyFont="1" applyFill="1" applyBorder="1" applyAlignment="1" applyProtection="1">
      <alignment horizontal="center" vertical="center" wrapText="1"/>
      <protection locked="0"/>
    </xf>
    <xf numFmtId="0" fontId="33" fillId="7" borderId="3" xfId="0" applyFont="1" applyFill="1" applyBorder="1" applyAlignment="1" applyProtection="1">
      <alignment horizontal="left" vertical="center" indent="1"/>
      <protection locked="0"/>
    </xf>
    <xf numFmtId="3" fontId="25" fillId="10" borderId="2" xfId="0" applyNumberFormat="1" applyFont="1" applyFill="1" applyBorder="1" applyAlignment="1" applyProtection="1">
      <alignment horizontal="right" vertical="center"/>
      <protection locked="0"/>
    </xf>
    <xf numFmtId="3" fontId="7" fillId="11" borderId="2" xfId="0" applyNumberFormat="1" applyFont="1" applyFill="1" applyBorder="1" applyAlignment="1" applyProtection="1">
      <alignment horizontal="right" vertical="center"/>
      <protection locked="0"/>
    </xf>
    <xf numFmtId="164" fontId="7" fillId="11" borderId="2" xfId="0" applyNumberFormat="1" applyFont="1" applyFill="1" applyBorder="1" applyAlignment="1" applyProtection="1">
      <alignment horizontal="right" vertical="center"/>
      <protection locked="0"/>
    </xf>
    <xf numFmtId="0" fontId="7" fillId="11" borderId="2" xfId="0" applyFont="1" applyFill="1" applyBorder="1" applyAlignment="1" applyProtection="1">
      <alignment horizontal="right" vertical="center"/>
      <protection locked="0"/>
    </xf>
    <xf numFmtId="0" fontId="7" fillId="11" borderId="2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D6608"/>
      <rgbColor rgb="FF800080"/>
      <rgbColor rgb="FF117A65"/>
      <rgbColor rgb="FFBDBDBD"/>
      <rgbColor rgb="FF888888"/>
      <rgbColor rgb="FFF5EEF8"/>
      <rgbColor rgb="FF6C3483"/>
      <rgbColor rgb="FFFCF3CF"/>
      <rgbColor rgb="FFD6EAF8"/>
      <rgbColor rgb="FF660066"/>
      <rgbColor rgb="FFFF8080"/>
      <rgbColor rgb="FF0066CC"/>
      <rgbColor rgb="FFD7BDE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3F4"/>
      <rgbColor rgb="FFD5F5E3"/>
      <rgbColor rgb="FFFDEDEC"/>
      <rgbColor rgb="FFAED6F1"/>
      <rgbColor rgb="FFF3E5F5"/>
      <rgbColor rgb="FFBDC3C7"/>
      <rgbColor rgb="FFFAE5D3"/>
      <rgbColor rgb="FF2E86C1"/>
      <rgbColor rgb="FF33CCCC"/>
      <rgbColor rgb="FF99CC00"/>
      <rgbColor rgb="FFFFCC00"/>
      <rgbColor rgb="FFD4AC0D"/>
      <rgbColor rgb="FFFF6600"/>
      <rgbColor rgb="FF555555"/>
      <rgbColor rgb="FF7F8C8D"/>
      <rgbColor rgb="FF1A237E"/>
      <rgbColor rgb="FF339966"/>
      <rgbColor rgb="FF0D1B2A"/>
      <rgbColor rgb="FF333300"/>
      <rgbColor rgb="FFA04000"/>
      <rgbColor rgb="FF993366"/>
      <rgbColor rgb="FF1B4F72"/>
      <rgbColor rgb="FF1A527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BudgetVsActual_camsroy_v2.xlsx" TargetMode="External"/><Relationship Id="rId2" Type="http://schemas.openxmlformats.org/officeDocument/2006/relationships/hyperlink" Target="BudgetVsActual_camsroy_v2.xlsx" TargetMode="External"/><Relationship Id="rId1" Type="http://schemas.openxmlformats.org/officeDocument/2006/relationships/hyperlink" Target="BudgetVsActual_camsroy_v2.xlsx" TargetMode="External"/><Relationship Id="rId5" Type="http://schemas.openxmlformats.org/officeDocument/2006/relationships/hyperlink" Target="BudgetVsActual_camsroy_v2.xlsx" TargetMode="External"/><Relationship Id="rId4" Type="http://schemas.openxmlformats.org/officeDocument/2006/relationships/hyperlink" Target="BudgetVsActual_camsroy_v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1B2A"/>
  </sheetPr>
  <dimension ref="A1:J59"/>
  <sheetViews>
    <sheetView zoomScaleNormal="100" workbookViewId="0">
      <selection sqref="A1:J12"/>
    </sheetView>
  </sheetViews>
  <sheetFormatPr defaultColWidth="8.7109375" defaultRowHeight="15" x14ac:dyDescent="0.25"/>
  <cols>
    <col min="1" max="1" width="3" style="8" customWidth="1"/>
    <col min="2" max="2" width="30" style="8" customWidth="1"/>
    <col min="3" max="4" width="25" style="8" customWidth="1"/>
    <col min="5" max="5" width="3" style="8" customWidth="1"/>
    <col min="6" max="16384" width="8.7109375" style="8"/>
  </cols>
  <sheetData>
    <row r="1" spans="1:10" ht="18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</row>
    <row r="2" spans="1:10" ht="18" customHeight="1" x14ac:dyDescent="0.25">
      <c r="A2" s="25"/>
      <c r="B2" s="26" t="s">
        <v>0</v>
      </c>
      <c r="C2" s="26"/>
      <c r="D2" s="26"/>
      <c r="E2" s="25"/>
      <c r="F2" s="25"/>
      <c r="G2" s="25"/>
      <c r="H2" s="25"/>
      <c r="I2" s="25"/>
      <c r="J2" s="25"/>
    </row>
    <row r="3" spans="1:10" ht="18" customHeight="1" x14ac:dyDescent="0.25">
      <c r="A3" s="25"/>
      <c r="B3" s="26"/>
      <c r="C3" s="26"/>
      <c r="D3" s="26"/>
      <c r="E3" s="25"/>
      <c r="F3" s="25"/>
      <c r="G3" s="25"/>
      <c r="H3" s="25"/>
      <c r="I3" s="25"/>
      <c r="J3" s="25"/>
    </row>
    <row r="4" spans="1:10" ht="18" customHeight="1" x14ac:dyDescent="0.25">
      <c r="A4" s="27"/>
      <c r="B4" s="28" t="s">
        <v>1</v>
      </c>
      <c r="C4" s="28"/>
      <c r="D4" s="28"/>
      <c r="E4" s="27"/>
      <c r="F4" s="27"/>
      <c r="G4" s="27"/>
      <c r="H4" s="27"/>
      <c r="I4" s="27"/>
      <c r="J4" s="27"/>
    </row>
    <row r="5" spans="1:10" ht="18" customHeight="1" x14ac:dyDescent="0.25">
      <c r="A5" s="27"/>
      <c r="B5" s="28"/>
      <c r="C5" s="28"/>
      <c r="D5" s="28"/>
      <c r="E5" s="27"/>
      <c r="F5" s="27"/>
      <c r="G5" s="27"/>
      <c r="H5" s="27"/>
      <c r="I5" s="27"/>
      <c r="J5" s="27"/>
    </row>
    <row r="6" spans="1:10" ht="18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</row>
    <row r="7" spans="1:10" ht="9.75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</row>
    <row r="8" spans="1:10" ht="36" customHeight="1" x14ac:dyDescent="0.25">
      <c r="A8" s="25"/>
      <c r="B8" s="29" t="s">
        <v>2</v>
      </c>
      <c r="C8" s="29"/>
      <c r="D8" s="29"/>
      <c r="E8" s="25"/>
      <c r="F8" s="25"/>
      <c r="G8" s="25"/>
      <c r="H8" s="25"/>
      <c r="I8" s="25"/>
      <c r="J8" s="25"/>
    </row>
    <row r="9" spans="1:10" ht="30" customHeight="1" x14ac:dyDescent="0.25">
      <c r="A9" s="25"/>
      <c r="B9" s="29"/>
      <c r="C9" s="29"/>
      <c r="D9" s="29"/>
      <c r="E9" s="25"/>
      <c r="F9" s="25"/>
      <c r="G9" s="25"/>
      <c r="H9" s="25"/>
      <c r="I9" s="25"/>
      <c r="J9" s="25"/>
    </row>
    <row r="10" spans="1:10" ht="24" customHeight="1" x14ac:dyDescent="0.25">
      <c r="A10" s="25"/>
      <c r="B10" s="30" t="s">
        <v>3</v>
      </c>
      <c r="C10" s="30"/>
      <c r="D10" s="30"/>
      <c r="E10" s="25"/>
      <c r="F10" s="25"/>
      <c r="G10" s="25"/>
      <c r="H10" s="25"/>
      <c r="I10" s="25"/>
      <c r="J10" s="25"/>
    </row>
    <row r="11" spans="1:10" ht="18" customHeight="1" x14ac:dyDescent="0.25">
      <c r="A11" s="25"/>
      <c r="B11" s="31" t="s">
        <v>4</v>
      </c>
      <c r="C11" s="31"/>
      <c r="D11" s="31"/>
      <c r="E11" s="25"/>
      <c r="F11" s="25"/>
      <c r="G11" s="25"/>
      <c r="H11" s="25"/>
      <c r="I11" s="25"/>
      <c r="J11" s="25"/>
    </row>
    <row r="12" spans="1:10" ht="18" customHeight="1" x14ac:dyDescent="0.25">
      <c r="A12" s="25"/>
      <c r="B12" s="25"/>
      <c r="C12" s="25"/>
      <c r="D12" s="25"/>
      <c r="E12" s="25"/>
      <c r="F12" s="25"/>
      <c r="G12" s="25"/>
      <c r="H12" s="25"/>
      <c r="I12" s="25"/>
      <c r="J12" s="25"/>
    </row>
    <row r="13" spans="1:10" ht="3" customHeight="1" x14ac:dyDescent="0.25">
      <c r="A13" s="7"/>
      <c r="B13" s="9"/>
      <c r="C13" s="9"/>
      <c r="D13" s="9"/>
      <c r="E13" s="7"/>
      <c r="F13" s="7"/>
      <c r="G13" s="7"/>
      <c r="H13" s="7"/>
      <c r="I13" s="7"/>
      <c r="J13" s="7"/>
    </row>
    <row r="14" spans="1:10" ht="7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ht="21.75" customHeight="1" x14ac:dyDescent="0.25">
      <c r="A15" s="7"/>
      <c r="B15" s="10" t="s">
        <v>5</v>
      </c>
      <c r="C15" s="11" t="s">
        <v>6</v>
      </c>
      <c r="D15" s="7"/>
      <c r="E15" s="7"/>
      <c r="F15" s="7"/>
      <c r="G15" s="7"/>
      <c r="H15" s="7"/>
      <c r="I15" s="7"/>
      <c r="J15" s="7"/>
    </row>
    <row r="16" spans="1:10" ht="21.75" customHeight="1" x14ac:dyDescent="0.25">
      <c r="A16" s="7"/>
      <c r="B16" s="10" t="s">
        <v>7</v>
      </c>
      <c r="C16" s="11" t="s">
        <v>8</v>
      </c>
      <c r="D16" s="7"/>
      <c r="E16" s="7"/>
      <c r="F16" s="7"/>
      <c r="G16" s="7"/>
      <c r="H16" s="7"/>
      <c r="I16" s="7"/>
      <c r="J16" s="7"/>
    </row>
    <row r="17" spans="1:10" ht="21.75" customHeight="1" x14ac:dyDescent="0.25">
      <c r="A17" s="7"/>
      <c r="B17" s="10" t="s">
        <v>9</v>
      </c>
      <c r="C17" s="11" t="s">
        <v>10</v>
      </c>
      <c r="D17" s="7"/>
      <c r="E17" s="7"/>
      <c r="F17" s="7"/>
      <c r="G17" s="7"/>
      <c r="H17" s="7"/>
      <c r="I17" s="7"/>
      <c r="J17" s="7"/>
    </row>
    <row r="18" spans="1:10" ht="21.75" customHeight="1" x14ac:dyDescent="0.25">
      <c r="A18" s="7"/>
      <c r="B18" s="10" t="s">
        <v>11</v>
      </c>
      <c r="C18" s="11" t="s">
        <v>12</v>
      </c>
      <c r="D18" s="7"/>
      <c r="E18" s="7"/>
      <c r="F18" s="7"/>
      <c r="G18" s="7"/>
      <c r="H18" s="7"/>
      <c r="I18" s="7"/>
      <c r="J18" s="7"/>
    </row>
    <row r="19" spans="1:10" ht="21.75" customHeight="1" x14ac:dyDescent="0.25">
      <c r="A19" s="7"/>
      <c r="B19" s="10" t="s">
        <v>13</v>
      </c>
      <c r="C19" s="11" t="s">
        <v>14</v>
      </c>
      <c r="D19" s="7"/>
      <c r="E19" s="7"/>
      <c r="F19" s="7"/>
      <c r="G19" s="7"/>
      <c r="H19" s="7"/>
      <c r="I19" s="7"/>
      <c r="J19" s="7"/>
    </row>
    <row r="20" spans="1:10" ht="21.75" customHeight="1" x14ac:dyDescent="0.25">
      <c r="A20" s="7"/>
      <c r="B20" s="10" t="s">
        <v>15</v>
      </c>
      <c r="C20" s="11" t="s">
        <v>16</v>
      </c>
      <c r="D20" s="7"/>
      <c r="E20" s="7"/>
      <c r="F20" s="7"/>
      <c r="G20" s="7"/>
      <c r="H20" s="7"/>
      <c r="I20" s="7"/>
      <c r="J20" s="7"/>
    </row>
    <row r="21" spans="1:10" ht="18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ht="7.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ht="21.75" customHeight="1" x14ac:dyDescent="0.25">
      <c r="A23" s="7"/>
      <c r="B23" s="12" t="s">
        <v>17</v>
      </c>
      <c r="C23" s="12"/>
      <c r="D23" s="12"/>
      <c r="E23" s="7"/>
      <c r="F23" s="7"/>
      <c r="G23" s="7"/>
      <c r="H23" s="7"/>
      <c r="I23" s="7"/>
      <c r="J23" s="7"/>
    </row>
    <row r="24" spans="1:10" ht="19.5" customHeight="1" x14ac:dyDescent="0.25">
      <c r="A24" s="7"/>
      <c r="B24" s="13" t="s">
        <v>18</v>
      </c>
      <c r="C24" s="14" t="s">
        <v>19</v>
      </c>
      <c r="D24" s="15" t="s">
        <v>20</v>
      </c>
      <c r="E24" s="7"/>
      <c r="F24" s="7"/>
      <c r="G24" s="7"/>
      <c r="H24" s="7"/>
      <c r="I24" s="7"/>
      <c r="J24" s="7"/>
    </row>
    <row r="25" spans="1:10" ht="19.5" customHeight="1" x14ac:dyDescent="0.25">
      <c r="A25" s="7"/>
      <c r="B25" s="13" t="s">
        <v>21</v>
      </c>
      <c r="C25" s="14" t="s">
        <v>22</v>
      </c>
      <c r="D25" s="15" t="s">
        <v>23</v>
      </c>
      <c r="E25" s="7"/>
      <c r="F25" s="7"/>
      <c r="G25" s="7"/>
      <c r="H25" s="7"/>
      <c r="I25" s="7"/>
      <c r="J25" s="7"/>
    </row>
    <row r="26" spans="1:10" ht="19.5" customHeight="1" x14ac:dyDescent="0.25">
      <c r="A26" s="7"/>
      <c r="B26" s="13" t="s">
        <v>24</v>
      </c>
      <c r="C26" s="14" t="s">
        <v>25</v>
      </c>
      <c r="D26" s="15" t="s">
        <v>26</v>
      </c>
      <c r="E26" s="7"/>
      <c r="F26" s="7"/>
      <c r="G26" s="7"/>
      <c r="H26" s="7"/>
      <c r="I26" s="7"/>
      <c r="J26" s="7"/>
    </row>
    <row r="27" spans="1:10" ht="19.5" customHeight="1" x14ac:dyDescent="0.25">
      <c r="A27" s="7"/>
      <c r="B27" s="13" t="s">
        <v>27</v>
      </c>
      <c r="C27" s="14" t="s">
        <v>28</v>
      </c>
      <c r="D27" s="15" t="s">
        <v>29</v>
      </c>
      <c r="E27" s="7"/>
      <c r="F27" s="7"/>
      <c r="G27" s="7"/>
      <c r="H27" s="7"/>
      <c r="I27" s="7"/>
      <c r="J27" s="7"/>
    </row>
    <row r="28" spans="1:10" ht="19.5" customHeight="1" x14ac:dyDescent="0.25">
      <c r="A28" s="7"/>
      <c r="B28" s="13" t="s">
        <v>30</v>
      </c>
      <c r="C28" s="16" t="s">
        <v>31</v>
      </c>
      <c r="D28" s="15" t="s">
        <v>32</v>
      </c>
      <c r="E28" s="7"/>
      <c r="F28" s="7"/>
      <c r="G28" s="7"/>
      <c r="H28" s="7"/>
      <c r="I28" s="7"/>
      <c r="J28" s="7"/>
    </row>
    <row r="29" spans="1:10" ht="19.5" customHeight="1" x14ac:dyDescent="0.25">
      <c r="A29" s="7"/>
      <c r="B29" s="13" t="s">
        <v>33</v>
      </c>
      <c r="C29" s="14" t="s">
        <v>34</v>
      </c>
      <c r="D29" s="15" t="s">
        <v>35</v>
      </c>
      <c r="E29" s="7"/>
      <c r="F29" s="7"/>
      <c r="G29" s="7"/>
      <c r="H29" s="7"/>
      <c r="I29" s="7"/>
      <c r="J29" s="7"/>
    </row>
    <row r="30" spans="1:10" ht="18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 ht="7.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10" ht="19.5" customHeight="1" x14ac:dyDescent="0.25">
      <c r="A32" s="7"/>
      <c r="B32" s="17" t="s">
        <v>36</v>
      </c>
      <c r="C32" s="17"/>
      <c r="D32" s="17"/>
      <c r="E32" s="7"/>
      <c r="F32" s="7"/>
      <c r="G32" s="7"/>
      <c r="H32" s="7"/>
      <c r="I32" s="7"/>
      <c r="J32" s="7"/>
    </row>
    <row r="33" spans="1:10" ht="19.5" customHeight="1" x14ac:dyDescent="0.25">
      <c r="A33" s="7"/>
      <c r="B33" s="18" t="s">
        <v>37</v>
      </c>
      <c r="C33" s="19" t="s">
        <v>38</v>
      </c>
      <c r="D33" s="19"/>
      <c r="E33" s="7"/>
      <c r="F33" s="7"/>
      <c r="G33" s="7"/>
      <c r="H33" s="7"/>
      <c r="I33" s="7"/>
      <c r="J33" s="7"/>
    </row>
    <row r="34" spans="1:10" ht="19.5" customHeight="1" x14ac:dyDescent="0.25">
      <c r="A34" s="7"/>
      <c r="B34" s="20" t="s">
        <v>37</v>
      </c>
      <c r="C34" s="19" t="s">
        <v>39</v>
      </c>
      <c r="D34" s="19"/>
      <c r="E34" s="7"/>
      <c r="F34" s="7"/>
      <c r="G34" s="7"/>
      <c r="H34" s="7"/>
      <c r="I34" s="7"/>
      <c r="J34" s="7"/>
    </row>
    <row r="35" spans="1:10" ht="19.5" customHeight="1" x14ac:dyDescent="0.25">
      <c r="A35" s="7"/>
      <c r="B35" s="21" t="s">
        <v>37</v>
      </c>
      <c r="C35" s="19" t="s">
        <v>40</v>
      </c>
      <c r="D35" s="19"/>
      <c r="E35" s="7"/>
      <c r="F35" s="7"/>
      <c r="G35" s="7"/>
      <c r="H35" s="7"/>
      <c r="I35" s="7"/>
      <c r="J35" s="7"/>
    </row>
    <row r="36" spans="1:10" ht="19.5" customHeight="1" x14ac:dyDescent="0.25">
      <c r="A36" s="7"/>
      <c r="B36" s="22" t="s">
        <v>37</v>
      </c>
      <c r="C36" s="19" t="s">
        <v>41</v>
      </c>
      <c r="D36" s="19"/>
      <c r="E36" s="7"/>
      <c r="F36" s="7"/>
      <c r="G36" s="7"/>
      <c r="H36" s="7"/>
      <c r="I36" s="7"/>
      <c r="J36" s="7"/>
    </row>
    <row r="37" spans="1:10" ht="19.5" customHeight="1" x14ac:dyDescent="0.25">
      <c r="A37" s="7"/>
      <c r="B37" s="23" t="s">
        <v>37</v>
      </c>
      <c r="C37" s="19" t="s">
        <v>42</v>
      </c>
      <c r="D37" s="19"/>
      <c r="E37" s="7"/>
      <c r="F37" s="7"/>
      <c r="G37" s="7"/>
      <c r="H37" s="7"/>
      <c r="I37" s="7"/>
      <c r="J37" s="7"/>
    </row>
    <row r="38" spans="1:10" ht="18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0" ht="18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0" ht="18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0" ht="18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</row>
    <row r="42" spans="1:10" ht="18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 ht="18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 ht="18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 ht="18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 ht="18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 ht="18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 ht="18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spans="1:10" ht="18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spans="1:10" ht="18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</row>
    <row r="51" spans="1:10" ht="18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 ht="18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 ht="18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spans="1:10" ht="19.5" customHeight="1" x14ac:dyDescent="0.25">
      <c r="A54" s="7"/>
      <c r="B54" s="24" t="s">
        <v>43</v>
      </c>
      <c r="C54" s="24"/>
      <c r="D54" s="24"/>
      <c r="E54" s="7"/>
      <c r="F54" s="7"/>
      <c r="G54" s="7"/>
      <c r="H54" s="7"/>
      <c r="I54" s="7"/>
      <c r="J54" s="7"/>
    </row>
    <row r="55" spans="1:10" ht="18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0" ht="18" customHeight="1" x14ac:dyDescent="0.25"/>
    <row r="57" spans="1:10" ht="18" customHeight="1" x14ac:dyDescent="0.25"/>
    <row r="58" spans="1:10" ht="18" customHeight="1" x14ac:dyDescent="0.25"/>
    <row r="59" spans="1:10" ht="18" customHeight="1" x14ac:dyDescent="0.25"/>
  </sheetData>
  <sheetProtection algorithmName="SHA-512" hashValue="XLahKCMNZAsmq0Wv/5AjyGPlhMfX8ZCk+KaLexZcevGc6fUMolkbp4uoInjS2L+OXgrBnRfocqnphzJ5qRxn8A==" saltValue="b5kyFSrhlTJU+GNjXtxnYA==" spinCount="100000" sheet="1" objects="1" scenarios="1"/>
  <mergeCells count="13">
    <mergeCell ref="C36:D36"/>
    <mergeCell ref="C37:D37"/>
    <mergeCell ref="B54:D54"/>
    <mergeCell ref="B23:D23"/>
    <mergeCell ref="B32:D32"/>
    <mergeCell ref="C33:D33"/>
    <mergeCell ref="C34:D34"/>
    <mergeCell ref="C35:D35"/>
    <mergeCell ref="B2:D3"/>
    <mergeCell ref="B4:D5"/>
    <mergeCell ref="B8:D9"/>
    <mergeCell ref="B10:D10"/>
    <mergeCell ref="B11:D11"/>
  </mergeCells>
  <hyperlinks>
    <hyperlink ref="C24" r:id="rId1" location="'📥%20DATA%20INPUT'!A1" xr:uid="{00000000-0004-0000-0000-000000000000}"/>
    <hyperlink ref="C25" r:id="rId2" location="'📊%20DASHBOARD'!A1" xr:uid="{00000000-0004-0000-0000-000001000000}"/>
    <hyperlink ref="C26" r:id="rId3" location="'💰%20P&amp;L%20BvA'!A1" xr:uid="{00000000-0004-0000-0000-000002000000}"/>
    <hyperlink ref="C27" r:id="rId4" location="'💸%20OPEX%20TRACKER'!A1" xr:uid="{00000000-0004-0000-0000-000003000000}"/>
    <hyperlink ref="C29" r:id="rId5" location="'📖%20HOW%20TO%20USE'!A1" xr:uid="{00000000-0004-0000-0000-000004000000}"/>
  </hyperlink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B4F72"/>
  </sheetPr>
  <dimension ref="A1:O41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sqref="A1:O1"/>
    </sheetView>
  </sheetViews>
  <sheetFormatPr defaultColWidth="8.7109375" defaultRowHeight="15" x14ac:dyDescent="0.25"/>
  <cols>
    <col min="1" max="1" width="32" style="8" customWidth="1"/>
    <col min="2" max="2" width="4" style="8" customWidth="1"/>
    <col min="3" max="14" width="11" style="8" customWidth="1"/>
    <col min="15" max="15" width="14" style="8" customWidth="1"/>
    <col min="16" max="16384" width="8.7109375" style="8"/>
  </cols>
  <sheetData>
    <row r="1" spans="1:15" ht="27.75" customHeight="1" x14ac:dyDescent="0.25">
      <c r="A1" s="49" t="s">
        <v>44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5" ht="15.75" customHeight="1" x14ac:dyDescent="0.25">
      <c r="A2" s="32" t="s">
        <v>45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19.5" customHeight="1" x14ac:dyDescent="0.25">
      <c r="A3" s="33" t="s">
        <v>46</v>
      </c>
      <c r="B3" s="33" t="s">
        <v>47</v>
      </c>
      <c r="C3" s="33" t="s">
        <v>48</v>
      </c>
      <c r="D3" s="33" t="s">
        <v>49</v>
      </c>
      <c r="E3" s="33" t="s">
        <v>50</v>
      </c>
      <c r="F3" s="33" t="s">
        <v>51</v>
      </c>
      <c r="G3" s="33" t="s">
        <v>52</v>
      </c>
      <c r="H3" s="33" t="s">
        <v>53</v>
      </c>
      <c r="I3" s="33" t="s">
        <v>54</v>
      </c>
      <c r="J3" s="33" t="s">
        <v>55</v>
      </c>
      <c r="K3" s="33" t="s">
        <v>56</v>
      </c>
      <c r="L3" s="33" t="s">
        <v>57</v>
      </c>
      <c r="M3" s="33" t="s">
        <v>58</v>
      </c>
      <c r="N3" s="33" t="s">
        <v>59</v>
      </c>
      <c r="O3" s="33" t="s">
        <v>60</v>
      </c>
    </row>
    <row r="4" spans="1:15" ht="21.75" customHeight="1" x14ac:dyDescent="0.25">
      <c r="A4" s="34" t="s">
        <v>61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</row>
    <row r="5" spans="1:15" ht="18" customHeight="1" x14ac:dyDescent="0.25">
      <c r="A5" s="35" t="s">
        <v>62</v>
      </c>
      <c r="B5" s="36" t="s">
        <v>63</v>
      </c>
      <c r="C5" s="37">
        <v>420</v>
      </c>
      <c r="D5" s="37">
        <v>440</v>
      </c>
      <c r="E5" s="37">
        <v>460</v>
      </c>
      <c r="F5" s="37">
        <v>480</v>
      </c>
      <c r="G5" s="37">
        <v>500</v>
      </c>
      <c r="H5" s="37">
        <v>520</v>
      </c>
      <c r="I5" s="37">
        <v>540</v>
      </c>
      <c r="J5" s="37">
        <v>560</v>
      </c>
      <c r="K5" s="37">
        <v>580</v>
      </c>
      <c r="L5" s="37">
        <v>600</v>
      </c>
      <c r="M5" s="37">
        <v>620</v>
      </c>
      <c r="N5" s="37">
        <v>650</v>
      </c>
      <c r="O5" s="38">
        <f>SUM(C5:N5)</f>
        <v>6370</v>
      </c>
    </row>
    <row r="6" spans="1:15" ht="18" customHeight="1" x14ac:dyDescent="0.25">
      <c r="A6" s="35" t="s">
        <v>64</v>
      </c>
      <c r="B6" s="36" t="s">
        <v>63</v>
      </c>
      <c r="C6" s="37">
        <v>180</v>
      </c>
      <c r="D6" s="37">
        <v>190</v>
      </c>
      <c r="E6" s="37">
        <v>200</v>
      </c>
      <c r="F6" s="37">
        <v>210</v>
      </c>
      <c r="G6" s="37">
        <v>220</v>
      </c>
      <c r="H6" s="37">
        <v>230</v>
      </c>
      <c r="I6" s="37">
        <v>240</v>
      </c>
      <c r="J6" s="37">
        <v>250</v>
      </c>
      <c r="K6" s="37">
        <v>260</v>
      </c>
      <c r="L6" s="37">
        <v>270</v>
      </c>
      <c r="M6" s="37">
        <v>280</v>
      </c>
      <c r="N6" s="37">
        <v>300</v>
      </c>
      <c r="O6" s="38">
        <f>SUM(C6:N6)</f>
        <v>2830</v>
      </c>
    </row>
    <row r="7" spans="1:15" ht="18" customHeight="1" x14ac:dyDescent="0.25">
      <c r="A7" s="35" t="s">
        <v>65</v>
      </c>
      <c r="B7" s="36" t="s">
        <v>63</v>
      </c>
      <c r="C7" s="37">
        <v>100</v>
      </c>
      <c r="D7" s="37">
        <v>105</v>
      </c>
      <c r="E7" s="37">
        <v>110</v>
      </c>
      <c r="F7" s="37">
        <v>115</v>
      </c>
      <c r="G7" s="37">
        <v>120</v>
      </c>
      <c r="H7" s="37">
        <v>125</v>
      </c>
      <c r="I7" s="37">
        <v>130</v>
      </c>
      <c r="J7" s="37">
        <v>135</v>
      </c>
      <c r="K7" s="37">
        <v>140</v>
      </c>
      <c r="L7" s="37">
        <v>145</v>
      </c>
      <c r="M7" s="37">
        <v>150</v>
      </c>
      <c r="N7" s="37">
        <v>160</v>
      </c>
      <c r="O7" s="38">
        <f>SUM(C7:N7)</f>
        <v>1535</v>
      </c>
    </row>
    <row r="8" spans="1:15" ht="18" customHeight="1" x14ac:dyDescent="0.25">
      <c r="A8" s="35" t="s">
        <v>66</v>
      </c>
      <c r="B8" s="36" t="s">
        <v>63</v>
      </c>
      <c r="C8" s="37">
        <v>50</v>
      </c>
      <c r="D8" s="37">
        <v>52</v>
      </c>
      <c r="E8" s="37">
        <v>55</v>
      </c>
      <c r="F8" s="37">
        <v>58</v>
      </c>
      <c r="G8" s="37">
        <v>60</v>
      </c>
      <c r="H8" s="37">
        <v>62</v>
      </c>
      <c r="I8" s="37">
        <v>65</v>
      </c>
      <c r="J8" s="37">
        <v>68</v>
      </c>
      <c r="K8" s="37">
        <v>70</v>
      </c>
      <c r="L8" s="37">
        <v>72</v>
      </c>
      <c r="M8" s="37">
        <v>75</v>
      </c>
      <c r="N8" s="37">
        <v>80</v>
      </c>
      <c r="O8" s="38">
        <f>SUM(C8:N8)</f>
        <v>767</v>
      </c>
    </row>
    <row r="9" spans="1:15" ht="19.5" customHeight="1" x14ac:dyDescent="0.25">
      <c r="A9" s="39" t="s">
        <v>67</v>
      </c>
      <c r="B9" s="40" t="s">
        <v>68</v>
      </c>
      <c r="C9" s="41">
        <f t="shared" ref="C9:N9" si="0">SUM(C5:C8)</f>
        <v>750</v>
      </c>
      <c r="D9" s="41">
        <f t="shared" si="0"/>
        <v>787</v>
      </c>
      <c r="E9" s="41">
        <f t="shared" si="0"/>
        <v>825</v>
      </c>
      <c r="F9" s="41">
        <f t="shared" si="0"/>
        <v>863</v>
      </c>
      <c r="G9" s="41">
        <f t="shared" si="0"/>
        <v>900</v>
      </c>
      <c r="H9" s="41">
        <f t="shared" si="0"/>
        <v>937</v>
      </c>
      <c r="I9" s="41">
        <f t="shared" si="0"/>
        <v>975</v>
      </c>
      <c r="J9" s="41">
        <f t="shared" si="0"/>
        <v>1013</v>
      </c>
      <c r="K9" s="41">
        <f t="shared" si="0"/>
        <v>1050</v>
      </c>
      <c r="L9" s="41">
        <f t="shared" si="0"/>
        <v>1087</v>
      </c>
      <c r="M9" s="41">
        <f t="shared" si="0"/>
        <v>1125</v>
      </c>
      <c r="N9" s="41">
        <f t="shared" si="0"/>
        <v>1190</v>
      </c>
      <c r="O9" s="41">
        <f>SUM(C9:N9)</f>
        <v>11502</v>
      </c>
    </row>
    <row r="10" spans="1:15" ht="21.75" customHeight="1" x14ac:dyDescent="0.25">
      <c r="A10" s="34" t="s">
        <v>69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15" ht="18" customHeight="1" x14ac:dyDescent="0.25">
      <c r="A11" s="35" t="s">
        <v>62</v>
      </c>
      <c r="B11" s="42" t="s">
        <v>70</v>
      </c>
      <c r="C11" s="37">
        <v>398</v>
      </c>
      <c r="D11" s="37">
        <v>465</v>
      </c>
      <c r="E11" s="37">
        <v>442</v>
      </c>
      <c r="F11" s="37">
        <v>510</v>
      </c>
      <c r="G11" s="37">
        <v>478</v>
      </c>
      <c r="H11" s="37">
        <v>555</v>
      </c>
      <c r="I11" s="37">
        <v>521</v>
      </c>
      <c r="J11" s="37">
        <v>590</v>
      </c>
      <c r="K11" s="37">
        <v>612</v>
      </c>
      <c r="L11" s="37">
        <v>580</v>
      </c>
      <c r="M11" s="37">
        <v>648</v>
      </c>
      <c r="N11" s="37">
        <v>710</v>
      </c>
      <c r="O11" s="38">
        <f>SUM(C11:N11)</f>
        <v>6509</v>
      </c>
    </row>
    <row r="12" spans="1:15" ht="18" customHeight="1" x14ac:dyDescent="0.25">
      <c r="A12" s="35" t="s">
        <v>64</v>
      </c>
      <c r="B12" s="42" t="s">
        <v>70</v>
      </c>
      <c r="C12" s="37">
        <v>172</v>
      </c>
      <c r="D12" s="37">
        <v>198</v>
      </c>
      <c r="E12" s="37">
        <v>188</v>
      </c>
      <c r="F12" s="37">
        <v>225</v>
      </c>
      <c r="G12" s="37">
        <v>208</v>
      </c>
      <c r="H12" s="37">
        <v>248</v>
      </c>
      <c r="I12" s="37">
        <v>232</v>
      </c>
      <c r="J12" s="37">
        <v>268</v>
      </c>
      <c r="K12" s="37">
        <v>278</v>
      </c>
      <c r="L12" s="37">
        <v>285</v>
      </c>
      <c r="M12" s="37">
        <v>295</v>
      </c>
      <c r="N12" s="37">
        <v>320</v>
      </c>
      <c r="O12" s="38">
        <f>SUM(C12:N12)</f>
        <v>2917</v>
      </c>
    </row>
    <row r="13" spans="1:15" ht="18" customHeight="1" x14ac:dyDescent="0.25">
      <c r="A13" s="35" t="s">
        <v>65</v>
      </c>
      <c r="B13" s="42" t="s">
        <v>70</v>
      </c>
      <c r="C13" s="37">
        <v>95</v>
      </c>
      <c r="D13" s="37">
        <v>112</v>
      </c>
      <c r="E13" s="37">
        <v>105</v>
      </c>
      <c r="F13" s="37">
        <v>120</v>
      </c>
      <c r="G13" s="37">
        <v>118</v>
      </c>
      <c r="H13" s="37">
        <v>132</v>
      </c>
      <c r="I13" s="37">
        <v>126</v>
      </c>
      <c r="J13" s="37">
        <v>142</v>
      </c>
      <c r="K13" s="37">
        <v>138</v>
      </c>
      <c r="L13" s="37">
        <v>152</v>
      </c>
      <c r="M13" s="37">
        <v>158</v>
      </c>
      <c r="N13" s="37">
        <v>172</v>
      </c>
      <c r="O13" s="38">
        <f>SUM(C13:N13)</f>
        <v>1570</v>
      </c>
    </row>
    <row r="14" spans="1:15" ht="18" customHeight="1" x14ac:dyDescent="0.25">
      <c r="A14" s="35" t="s">
        <v>66</v>
      </c>
      <c r="B14" s="42" t="s">
        <v>70</v>
      </c>
      <c r="C14" s="37">
        <v>48</v>
      </c>
      <c r="D14" s="37">
        <v>55</v>
      </c>
      <c r="E14" s="37">
        <v>52</v>
      </c>
      <c r="F14" s="37">
        <v>60</v>
      </c>
      <c r="G14" s="37">
        <v>58</v>
      </c>
      <c r="H14" s="37">
        <v>66</v>
      </c>
      <c r="I14" s="37">
        <v>62</v>
      </c>
      <c r="J14" s="37">
        <v>70</v>
      </c>
      <c r="K14" s="37">
        <v>68</v>
      </c>
      <c r="L14" s="37">
        <v>75</v>
      </c>
      <c r="M14" s="37">
        <v>78</v>
      </c>
      <c r="N14" s="37">
        <v>85</v>
      </c>
      <c r="O14" s="38">
        <f>SUM(C14:N14)</f>
        <v>777</v>
      </c>
    </row>
    <row r="15" spans="1:15" ht="19.5" customHeight="1" x14ac:dyDescent="0.25">
      <c r="A15" s="39" t="s">
        <v>71</v>
      </c>
      <c r="B15" s="40" t="s">
        <v>68</v>
      </c>
      <c r="C15" s="41">
        <f t="shared" ref="C15:N15" si="1">SUM(C11:C14)</f>
        <v>713</v>
      </c>
      <c r="D15" s="41">
        <f t="shared" si="1"/>
        <v>830</v>
      </c>
      <c r="E15" s="41">
        <f t="shared" si="1"/>
        <v>787</v>
      </c>
      <c r="F15" s="41">
        <f t="shared" si="1"/>
        <v>915</v>
      </c>
      <c r="G15" s="41">
        <f t="shared" si="1"/>
        <v>862</v>
      </c>
      <c r="H15" s="41">
        <f t="shared" si="1"/>
        <v>1001</v>
      </c>
      <c r="I15" s="41">
        <f t="shared" si="1"/>
        <v>941</v>
      </c>
      <c r="J15" s="41">
        <f t="shared" si="1"/>
        <v>1070</v>
      </c>
      <c r="K15" s="41">
        <f t="shared" si="1"/>
        <v>1096</v>
      </c>
      <c r="L15" s="41">
        <f t="shared" si="1"/>
        <v>1092</v>
      </c>
      <c r="M15" s="41">
        <f t="shared" si="1"/>
        <v>1179</v>
      </c>
      <c r="N15" s="41">
        <f t="shared" si="1"/>
        <v>1287</v>
      </c>
      <c r="O15" s="41">
        <f>SUM(C15:N15)</f>
        <v>11773</v>
      </c>
    </row>
    <row r="16" spans="1:15" ht="21.75" customHeight="1" x14ac:dyDescent="0.25">
      <c r="A16" s="43" t="s">
        <v>72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</row>
    <row r="17" spans="1:15" ht="18" customHeight="1" x14ac:dyDescent="0.25">
      <c r="A17" s="35" t="s">
        <v>73</v>
      </c>
      <c r="B17" s="36" t="s">
        <v>63</v>
      </c>
      <c r="C17" s="37">
        <v>180</v>
      </c>
      <c r="D17" s="37">
        <v>185</v>
      </c>
      <c r="E17" s="37">
        <v>190</v>
      </c>
      <c r="F17" s="37">
        <v>195</v>
      </c>
      <c r="G17" s="37">
        <v>200</v>
      </c>
      <c r="H17" s="37">
        <v>205</v>
      </c>
      <c r="I17" s="37">
        <v>210</v>
      </c>
      <c r="J17" s="37">
        <v>215</v>
      </c>
      <c r="K17" s="37">
        <v>220</v>
      </c>
      <c r="L17" s="37">
        <v>225</v>
      </c>
      <c r="M17" s="37">
        <v>230</v>
      </c>
      <c r="N17" s="37">
        <v>240</v>
      </c>
      <c r="O17" s="38">
        <f t="shared" ref="O17:O27" si="2">SUM(C17:N17)</f>
        <v>2495</v>
      </c>
    </row>
    <row r="18" spans="1:15" ht="18" customHeight="1" x14ac:dyDescent="0.25">
      <c r="A18" s="35" t="s">
        <v>74</v>
      </c>
      <c r="B18" s="36" t="s">
        <v>63</v>
      </c>
      <c r="C18" s="37">
        <v>280</v>
      </c>
      <c r="D18" s="37">
        <v>280</v>
      </c>
      <c r="E18" s="37">
        <v>290</v>
      </c>
      <c r="F18" s="37">
        <v>290</v>
      </c>
      <c r="G18" s="37">
        <v>300</v>
      </c>
      <c r="H18" s="37">
        <v>300</v>
      </c>
      <c r="I18" s="37">
        <v>310</v>
      </c>
      <c r="J18" s="37">
        <v>310</v>
      </c>
      <c r="K18" s="37">
        <v>320</v>
      </c>
      <c r="L18" s="37">
        <v>320</v>
      </c>
      <c r="M18" s="37">
        <v>330</v>
      </c>
      <c r="N18" s="37">
        <v>350</v>
      </c>
      <c r="O18" s="38">
        <f t="shared" si="2"/>
        <v>3680</v>
      </c>
    </row>
    <row r="19" spans="1:15" ht="18" customHeight="1" x14ac:dyDescent="0.25">
      <c r="A19" s="35" t="s">
        <v>75</v>
      </c>
      <c r="B19" s="36" t="s">
        <v>63</v>
      </c>
      <c r="C19" s="37">
        <v>45</v>
      </c>
      <c r="D19" s="37">
        <v>45</v>
      </c>
      <c r="E19" s="37">
        <v>45</v>
      </c>
      <c r="F19" s="37">
        <v>45</v>
      </c>
      <c r="G19" s="37">
        <v>45</v>
      </c>
      <c r="H19" s="37">
        <v>45</v>
      </c>
      <c r="I19" s="37">
        <v>45</v>
      </c>
      <c r="J19" s="37">
        <v>45</v>
      </c>
      <c r="K19" s="37">
        <v>45</v>
      </c>
      <c r="L19" s="37">
        <v>45</v>
      </c>
      <c r="M19" s="37">
        <v>45</v>
      </c>
      <c r="N19" s="37">
        <v>45</v>
      </c>
      <c r="O19" s="38">
        <f t="shared" si="2"/>
        <v>540</v>
      </c>
    </row>
    <row r="20" spans="1:15" ht="18" customHeight="1" x14ac:dyDescent="0.25">
      <c r="A20" s="35" t="s">
        <v>76</v>
      </c>
      <c r="B20" s="36" t="s">
        <v>63</v>
      </c>
      <c r="C20" s="37">
        <v>60</v>
      </c>
      <c r="D20" s="37">
        <v>65</v>
      </c>
      <c r="E20" s="37">
        <v>70</v>
      </c>
      <c r="F20" s="37">
        <v>75</v>
      </c>
      <c r="G20" s="37">
        <v>80</v>
      </c>
      <c r="H20" s="37">
        <v>80</v>
      </c>
      <c r="I20" s="37">
        <v>75</v>
      </c>
      <c r="J20" s="37">
        <v>70</v>
      </c>
      <c r="K20" s="37">
        <v>65</v>
      </c>
      <c r="L20" s="37">
        <v>60</v>
      </c>
      <c r="M20" s="37">
        <v>65</v>
      </c>
      <c r="N20" s="37">
        <v>80</v>
      </c>
      <c r="O20" s="38">
        <f t="shared" si="2"/>
        <v>845</v>
      </c>
    </row>
    <row r="21" spans="1:15" ht="18" customHeight="1" x14ac:dyDescent="0.25">
      <c r="A21" s="35" t="s">
        <v>77</v>
      </c>
      <c r="B21" s="36" t="s">
        <v>63</v>
      </c>
      <c r="C21" s="37">
        <v>35</v>
      </c>
      <c r="D21" s="37">
        <v>35</v>
      </c>
      <c r="E21" s="37">
        <v>38</v>
      </c>
      <c r="F21" s="37">
        <v>38</v>
      </c>
      <c r="G21" s="37">
        <v>40</v>
      </c>
      <c r="H21" s="37">
        <v>40</v>
      </c>
      <c r="I21" s="37">
        <v>42</v>
      </c>
      <c r="J21" s="37">
        <v>42</v>
      </c>
      <c r="K21" s="37">
        <v>45</v>
      </c>
      <c r="L21" s="37">
        <v>45</v>
      </c>
      <c r="M21" s="37">
        <v>48</v>
      </c>
      <c r="N21" s="37">
        <v>50</v>
      </c>
      <c r="O21" s="38">
        <f t="shared" si="2"/>
        <v>498</v>
      </c>
    </row>
    <row r="22" spans="1:15" ht="18" customHeight="1" x14ac:dyDescent="0.25">
      <c r="A22" s="35" t="s">
        <v>78</v>
      </c>
      <c r="B22" s="36" t="s">
        <v>63</v>
      </c>
      <c r="C22" s="37">
        <v>20</v>
      </c>
      <c r="D22" s="37">
        <v>22</v>
      </c>
      <c r="E22" s="37">
        <v>24</v>
      </c>
      <c r="F22" s="37">
        <v>26</v>
      </c>
      <c r="G22" s="37">
        <v>28</v>
      </c>
      <c r="H22" s="37">
        <v>28</v>
      </c>
      <c r="I22" s="37">
        <v>26</v>
      </c>
      <c r="J22" s="37">
        <v>24</v>
      </c>
      <c r="K22" s="37">
        <v>22</v>
      </c>
      <c r="L22" s="37">
        <v>20</v>
      </c>
      <c r="M22" s="37">
        <v>22</v>
      </c>
      <c r="N22" s="37">
        <v>25</v>
      </c>
      <c r="O22" s="38">
        <f t="shared" si="2"/>
        <v>287</v>
      </c>
    </row>
    <row r="23" spans="1:15" ht="18" customHeight="1" x14ac:dyDescent="0.25">
      <c r="A23" s="35" t="s">
        <v>79</v>
      </c>
      <c r="B23" s="36" t="s">
        <v>63</v>
      </c>
      <c r="C23" s="37">
        <v>30</v>
      </c>
      <c r="D23" s="37">
        <v>30</v>
      </c>
      <c r="E23" s="37">
        <v>32</v>
      </c>
      <c r="F23" s="37">
        <v>32</v>
      </c>
      <c r="G23" s="37">
        <v>35</v>
      </c>
      <c r="H23" s="37">
        <v>35</v>
      </c>
      <c r="I23" s="37">
        <v>35</v>
      </c>
      <c r="J23" s="37">
        <v>38</v>
      </c>
      <c r="K23" s="37">
        <v>38</v>
      </c>
      <c r="L23" s="37">
        <v>40</v>
      </c>
      <c r="M23" s="37">
        <v>40</v>
      </c>
      <c r="N23" s="37">
        <v>45</v>
      </c>
      <c r="O23" s="38">
        <f t="shared" si="2"/>
        <v>430</v>
      </c>
    </row>
    <row r="24" spans="1:15" ht="18" customHeight="1" x14ac:dyDescent="0.25">
      <c r="A24" s="35" t="s">
        <v>80</v>
      </c>
      <c r="B24" s="36" t="s">
        <v>63</v>
      </c>
      <c r="C24" s="37">
        <v>25</v>
      </c>
      <c r="D24" s="37">
        <v>26</v>
      </c>
      <c r="E24" s="37">
        <v>28</v>
      </c>
      <c r="F24" s="37">
        <v>30</v>
      </c>
      <c r="G24" s="37">
        <v>32</v>
      </c>
      <c r="H24" s="37">
        <v>32</v>
      </c>
      <c r="I24" s="37">
        <v>30</v>
      </c>
      <c r="J24" s="37">
        <v>28</v>
      </c>
      <c r="K24" s="37">
        <v>26</v>
      </c>
      <c r="L24" s="37">
        <v>25</v>
      </c>
      <c r="M24" s="37">
        <v>26</v>
      </c>
      <c r="N24" s="37">
        <v>30</v>
      </c>
      <c r="O24" s="38">
        <f t="shared" si="2"/>
        <v>338</v>
      </c>
    </row>
    <row r="25" spans="1:15" ht="18" customHeight="1" x14ac:dyDescent="0.25">
      <c r="A25" s="35" t="s">
        <v>81</v>
      </c>
      <c r="B25" s="36" t="s">
        <v>63</v>
      </c>
      <c r="C25" s="37">
        <v>15</v>
      </c>
      <c r="D25" s="37">
        <v>15</v>
      </c>
      <c r="E25" s="37">
        <v>15</v>
      </c>
      <c r="F25" s="37">
        <v>15</v>
      </c>
      <c r="G25" s="37">
        <v>15</v>
      </c>
      <c r="H25" s="37">
        <v>15</v>
      </c>
      <c r="I25" s="37">
        <v>15</v>
      </c>
      <c r="J25" s="37">
        <v>15</v>
      </c>
      <c r="K25" s="37">
        <v>15</v>
      </c>
      <c r="L25" s="37">
        <v>15</v>
      </c>
      <c r="M25" s="37">
        <v>15</v>
      </c>
      <c r="N25" s="37">
        <v>15</v>
      </c>
      <c r="O25" s="38">
        <f t="shared" si="2"/>
        <v>180</v>
      </c>
    </row>
    <row r="26" spans="1:15" ht="18" customHeight="1" x14ac:dyDescent="0.25">
      <c r="A26" s="35" t="s">
        <v>82</v>
      </c>
      <c r="B26" s="36" t="s">
        <v>63</v>
      </c>
      <c r="C26" s="37">
        <v>20</v>
      </c>
      <c r="D26" s="37">
        <v>20</v>
      </c>
      <c r="E26" s="37">
        <v>22</v>
      </c>
      <c r="F26" s="37">
        <v>22</v>
      </c>
      <c r="G26" s="37">
        <v>25</v>
      </c>
      <c r="H26" s="37">
        <v>25</v>
      </c>
      <c r="I26" s="37">
        <v>24</v>
      </c>
      <c r="J26" s="37">
        <v>24</v>
      </c>
      <c r="K26" s="37">
        <v>22</v>
      </c>
      <c r="L26" s="37">
        <v>22</v>
      </c>
      <c r="M26" s="37">
        <v>24</v>
      </c>
      <c r="N26" s="37">
        <v>28</v>
      </c>
      <c r="O26" s="38">
        <f t="shared" si="2"/>
        <v>278</v>
      </c>
    </row>
    <row r="27" spans="1:15" ht="19.5" customHeight="1" x14ac:dyDescent="0.25">
      <c r="A27" s="44" t="s">
        <v>83</v>
      </c>
      <c r="B27" s="45" t="s">
        <v>68</v>
      </c>
      <c r="C27" s="46">
        <f t="shared" ref="C27:N27" si="3">SUM(C17:C26)</f>
        <v>710</v>
      </c>
      <c r="D27" s="46">
        <f t="shared" si="3"/>
        <v>723</v>
      </c>
      <c r="E27" s="46">
        <f t="shared" si="3"/>
        <v>754</v>
      </c>
      <c r="F27" s="46">
        <f t="shared" si="3"/>
        <v>768</v>
      </c>
      <c r="G27" s="46">
        <f t="shared" si="3"/>
        <v>800</v>
      </c>
      <c r="H27" s="46">
        <f t="shared" si="3"/>
        <v>805</v>
      </c>
      <c r="I27" s="46">
        <f t="shared" si="3"/>
        <v>812</v>
      </c>
      <c r="J27" s="46">
        <f t="shared" si="3"/>
        <v>811</v>
      </c>
      <c r="K27" s="46">
        <f t="shared" si="3"/>
        <v>818</v>
      </c>
      <c r="L27" s="46">
        <f t="shared" si="3"/>
        <v>817</v>
      </c>
      <c r="M27" s="46">
        <f t="shared" si="3"/>
        <v>845</v>
      </c>
      <c r="N27" s="46">
        <f t="shared" si="3"/>
        <v>908</v>
      </c>
      <c r="O27" s="46">
        <f t="shared" si="2"/>
        <v>9571</v>
      </c>
    </row>
    <row r="28" spans="1:15" ht="21.75" customHeight="1" x14ac:dyDescent="0.25">
      <c r="A28" s="43" t="s">
        <v>84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</row>
    <row r="29" spans="1:15" ht="18" customHeight="1" x14ac:dyDescent="0.25">
      <c r="A29" s="35" t="s">
        <v>73</v>
      </c>
      <c r="B29" s="42" t="s">
        <v>70</v>
      </c>
      <c r="C29" s="37">
        <v>188</v>
      </c>
      <c r="D29" s="37">
        <v>192</v>
      </c>
      <c r="E29" s="37">
        <v>198</v>
      </c>
      <c r="F29" s="37">
        <v>204</v>
      </c>
      <c r="G29" s="37">
        <v>210</v>
      </c>
      <c r="H29" s="37">
        <v>215</v>
      </c>
      <c r="I29" s="37">
        <v>218</v>
      </c>
      <c r="J29" s="37">
        <v>224</v>
      </c>
      <c r="K29" s="37">
        <v>230</v>
      </c>
      <c r="L29" s="37">
        <v>228</v>
      </c>
      <c r="M29" s="37">
        <v>238</v>
      </c>
      <c r="N29" s="37">
        <v>252</v>
      </c>
      <c r="O29" s="38">
        <f t="shared" ref="O29:O39" si="4">SUM(C29:N29)</f>
        <v>2597</v>
      </c>
    </row>
    <row r="30" spans="1:15" ht="18" customHeight="1" x14ac:dyDescent="0.25">
      <c r="A30" s="35" t="s">
        <v>74</v>
      </c>
      <c r="B30" s="42" t="s">
        <v>70</v>
      </c>
      <c r="C30" s="37">
        <v>280</v>
      </c>
      <c r="D30" s="37">
        <v>285</v>
      </c>
      <c r="E30" s="37">
        <v>292</v>
      </c>
      <c r="F30" s="37">
        <v>298</v>
      </c>
      <c r="G30" s="37">
        <v>305</v>
      </c>
      <c r="H30" s="37">
        <v>308</v>
      </c>
      <c r="I30" s="37">
        <v>315</v>
      </c>
      <c r="J30" s="37">
        <v>318</v>
      </c>
      <c r="K30" s="37">
        <v>325</v>
      </c>
      <c r="L30" s="37">
        <v>328</v>
      </c>
      <c r="M30" s="37">
        <v>338</v>
      </c>
      <c r="N30" s="37">
        <v>358</v>
      </c>
      <c r="O30" s="38">
        <f t="shared" si="4"/>
        <v>3750</v>
      </c>
    </row>
    <row r="31" spans="1:15" ht="18" customHeight="1" x14ac:dyDescent="0.25">
      <c r="A31" s="35" t="s">
        <v>75</v>
      </c>
      <c r="B31" s="42" t="s">
        <v>70</v>
      </c>
      <c r="C31" s="37">
        <v>45</v>
      </c>
      <c r="D31" s="37">
        <v>45</v>
      </c>
      <c r="E31" s="37">
        <v>45</v>
      </c>
      <c r="F31" s="37">
        <v>47</v>
      </c>
      <c r="G31" s="37">
        <v>45</v>
      </c>
      <c r="H31" s="37">
        <v>45</v>
      </c>
      <c r="I31" s="37">
        <v>45</v>
      </c>
      <c r="J31" s="37">
        <v>45</v>
      </c>
      <c r="K31" s="37">
        <v>48</v>
      </c>
      <c r="L31" s="37">
        <v>45</v>
      </c>
      <c r="M31" s="37">
        <v>45</v>
      </c>
      <c r="N31" s="37">
        <v>45</v>
      </c>
      <c r="O31" s="38">
        <f t="shared" si="4"/>
        <v>545</v>
      </c>
    </row>
    <row r="32" spans="1:15" ht="18" customHeight="1" x14ac:dyDescent="0.25">
      <c r="A32" s="35" t="s">
        <v>76</v>
      </c>
      <c r="B32" s="42" t="s">
        <v>70</v>
      </c>
      <c r="C32" s="37">
        <v>72</v>
      </c>
      <c r="D32" s="37">
        <v>78</v>
      </c>
      <c r="E32" s="37">
        <v>68</v>
      </c>
      <c r="F32" s="37">
        <v>82</v>
      </c>
      <c r="G32" s="37">
        <v>88</v>
      </c>
      <c r="H32" s="37">
        <v>75</v>
      </c>
      <c r="I32" s="37">
        <v>80</v>
      </c>
      <c r="J32" s="37">
        <v>65</v>
      </c>
      <c r="K32" s="37">
        <v>72</v>
      </c>
      <c r="L32" s="37">
        <v>68</v>
      </c>
      <c r="M32" s="37">
        <v>72</v>
      </c>
      <c r="N32" s="37">
        <v>95</v>
      </c>
      <c r="O32" s="38">
        <f t="shared" si="4"/>
        <v>915</v>
      </c>
    </row>
    <row r="33" spans="1:15" ht="18" customHeight="1" x14ac:dyDescent="0.25">
      <c r="A33" s="35" t="s">
        <v>77</v>
      </c>
      <c r="B33" s="42" t="s">
        <v>70</v>
      </c>
      <c r="C33" s="37">
        <v>36</v>
      </c>
      <c r="D33" s="37">
        <v>34</v>
      </c>
      <c r="E33" s="37">
        <v>40</v>
      </c>
      <c r="F33" s="37">
        <v>36</v>
      </c>
      <c r="G33" s="37">
        <v>42</v>
      </c>
      <c r="H33" s="37">
        <v>38</v>
      </c>
      <c r="I33" s="37">
        <v>44</v>
      </c>
      <c r="J33" s="37">
        <v>40</v>
      </c>
      <c r="K33" s="37">
        <v>48</v>
      </c>
      <c r="L33" s="37">
        <v>44</v>
      </c>
      <c r="M33" s="37">
        <v>50</v>
      </c>
      <c r="N33" s="37">
        <v>52</v>
      </c>
      <c r="O33" s="38">
        <f t="shared" si="4"/>
        <v>504</v>
      </c>
    </row>
    <row r="34" spans="1:15" ht="18" customHeight="1" x14ac:dyDescent="0.25">
      <c r="A34" s="35" t="s">
        <v>78</v>
      </c>
      <c r="B34" s="42" t="s">
        <v>70</v>
      </c>
      <c r="C34" s="37">
        <v>18</v>
      </c>
      <c r="D34" s="37">
        <v>25</v>
      </c>
      <c r="E34" s="37">
        <v>20</v>
      </c>
      <c r="F34" s="37">
        <v>30</v>
      </c>
      <c r="G34" s="37">
        <v>22</v>
      </c>
      <c r="H34" s="37">
        <v>32</v>
      </c>
      <c r="I34" s="37">
        <v>24</v>
      </c>
      <c r="J34" s="37">
        <v>28</v>
      </c>
      <c r="K34" s="37">
        <v>20</v>
      </c>
      <c r="L34" s="37">
        <v>22</v>
      </c>
      <c r="M34" s="37">
        <v>25</v>
      </c>
      <c r="N34" s="37">
        <v>28</v>
      </c>
      <c r="O34" s="38">
        <f t="shared" si="4"/>
        <v>294</v>
      </c>
    </row>
    <row r="35" spans="1:15" ht="18" customHeight="1" x14ac:dyDescent="0.25">
      <c r="A35" s="35" t="s">
        <v>79</v>
      </c>
      <c r="B35" s="42" t="s">
        <v>70</v>
      </c>
      <c r="C35" s="37">
        <v>28</v>
      </c>
      <c r="D35" s="37">
        <v>32</v>
      </c>
      <c r="E35" s="37">
        <v>30</v>
      </c>
      <c r="F35" s="37">
        <v>35</v>
      </c>
      <c r="G35" s="37">
        <v>33</v>
      </c>
      <c r="H35" s="37">
        <v>38</v>
      </c>
      <c r="I35" s="37">
        <v>34</v>
      </c>
      <c r="J35" s="37">
        <v>40</v>
      </c>
      <c r="K35" s="37">
        <v>36</v>
      </c>
      <c r="L35" s="37">
        <v>38</v>
      </c>
      <c r="M35" s="37">
        <v>42</v>
      </c>
      <c r="N35" s="37">
        <v>48</v>
      </c>
      <c r="O35" s="38">
        <f t="shared" si="4"/>
        <v>434</v>
      </c>
    </row>
    <row r="36" spans="1:15" ht="18" customHeight="1" x14ac:dyDescent="0.25">
      <c r="A36" s="35" t="s">
        <v>80</v>
      </c>
      <c r="B36" s="42" t="s">
        <v>70</v>
      </c>
      <c r="C36" s="37">
        <v>24</v>
      </c>
      <c r="D36" s="37">
        <v>28</v>
      </c>
      <c r="E36" s="37">
        <v>26</v>
      </c>
      <c r="F36" s="37">
        <v>32</v>
      </c>
      <c r="G36" s="37">
        <v>30</v>
      </c>
      <c r="H36" s="37">
        <v>34</v>
      </c>
      <c r="I36" s="37">
        <v>28</v>
      </c>
      <c r="J36" s="37">
        <v>30</v>
      </c>
      <c r="K36" s="37">
        <v>25</v>
      </c>
      <c r="L36" s="37">
        <v>26</v>
      </c>
      <c r="M36" s="37">
        <v>28</v>
      </c>
      <c r="N36" s="37">
        <v>32</v>
      </c>
      <c r="O36" s="38">
        <f t="shared" si="4"/>
        <v>343</v>
      </c>
    </row>
    <row r="37" spans="1:15" ht="18" customHeight="1" x14ac:dyDescent="0.25">
      <c r="A37" s="35" t="s">
        <v>81</v>
      </c>
      <c r="B37" s="42" t="s">
        <v>70</v>
      </c>
      <c r="C37" s="37">
        <v>15</v>
      </c>
      <c r="D37" s="37">
        <v>15</v>
      </c>
      <c r="E37" s="37">
        <v>15</v>
      </c>
      <c r="F37" s="37">
        <v>15</v>
      </c>
      <c r="G37" s="37">
        <v>15</v>
      </c>
      <c r="H37" s="37">
        <v>15</v>
      </c>
      <c r="I37" s="37">
        <v>15</v>
      </c>
      <c r="J37" s="37">
        <v>15</v>
      </c>
      <c r="K37" s="37">
        <v>15</v>
      </c>
      <c r="L37" s="37">
        <v>15</v>
      </c>
      <c r="M37" s="37">
        <v>15</v>
      </c>
      <c r="N37" s="37">
        <v>15</v>
      </c>
      <c r="O37" s="38">
        <f t="shared" si="4"/>
        <v>180</v>
      </c>
    </row>
    <row r="38" spans="1:15" ht="18" customHeight="1" x14ac:dyDescent="0.25">
      <c r="A38" s="35" t="s">
        <v>82</v>
      </c>
      <c r="B38" s="42" t="s">
        <v>70</v>
      </c>
      <c r="C38" s="37">
        <v>22</v>
      </c>
      <c r="D38" s="37">
        <v>18</v>
      </c>
      <c r="E38" s="37">
        <v>24</v>
      </c>
      <c r="F38" s="37">
        <v>20</v>
      </c>
      <c r="G38" s="37">
        <v>28</v>
      </c>
      <c r="H38" s="37">
        <v>22</v>
      </c>
      <c r="I38" s="37">
        <v>26</v>
      </c>
      <c r="J38" s="37">
        <v>22</v>
      </c>
      <c r="K38" s="37">
        <v>24</v>
      </c>
      <c r="L38" s="37">
        <v>20</v>
      </c>
      <c r="M38" s="37">
        <v>26</v>
      </c>
      <c r="N38" s="37">
        <v>30</v>
      </c>
      <c r="O38" s="38">
        <f t="shared" si="4"/>
        <v>282</v>
      </c>
    </row>
    <row r="39" spans="1:15" ht="19.5" customHeight="1" x14ac:dyDescent="0.25">
      <c r="A39" s="44" t="s">
        <v>85</v>
      </c>
      <c r="B39" s="45" t="s">
        <v>68</v>
      </c>
      <c r="C39" s="46">
        <f t="shared" ref="C39:N39" si="5">SUM(C29:C38)</f>
        <v>728</v>
      </c>
      <c r="D39" s="46">
        <f t="shared" si="5"/>
        <v>752</v>
      </c>
      <c r="E39" s="46">
        <f t="shared" si="5"/>
        <v>758</v>
      </c>
      <c r="F39" s="46">
        <f t="shared" si="5"/>
        <v>799</v>
      </c>
      <c r="G39" s="46">
        <f t="shared" si="5"/>
        <v>818</v>
      </c>
      <c r="H39" s="46">
        <f t="shared" si="5"/>
        <v>822</v>
      </c>
      <c r="I39" s="46">
        <f t="shared" si="5"/>
        <v>829</v>
      </c>
      <c r="J39" s="46">
        <f t="shared" si="5"/>
        <v>827</v>
      </c>
      <c r="K39" s="46">
        <f t="shared" si="5"/>
        <v>843</v>
      </c>
      <c r="L39" s="46">
        <f t="shared" si="5"/>
        <v>834</v>
      </c>
      <c r="M39" s="46">
        <f t="shared" si="5"/>
        <v>879</v>
      </c>
      <c r="N39" s="46">
        <f t="shared" si="5"/>
        <v>955</v>
      </c>
      <c r="O39" s="46">
        <f t="shared" si="4"/>
        <v>9844</v>
      </c>
    </row>
    <row r="40" spans="1:15" ht="15.75" customHeight="1" x14ac:dyDescent="0.25">
      <c r="A40" s="47" t="s">
        <v>86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</row>
    <row r="41" spans="1:15" ht="15.75" customHeight="1" x14ac:dyDescent="0.25">
      <c r="A41" s="48" t="s">
        <v>87</v>
      </c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</row>
  </sheetData>
  <sheetProtection algorithmName="SHA-512" hashValue="9WpPFitmBdGriE9Ylr9HTEkiBnzykbs7F7deDJw/xKmULaEjOvIuINSPSPdWyO3Tm7I2ZClAPsa5+6NolfVIhQ==" saltValue="FDWSQOI+5Me6hkc4DNm0ug==" spinCount="100000" sheet="1" objects="1" scenarios="1"/>
  <mergeCells count="8">
    <mergeCell ref="A28:O28"/>
    <mergeCell ref="A40:O40"/>
    <mergeCell ref="A41:O41"/>
    <mergeCell ref="A1:O1"/>
    <mergeCell ref="A2:O2"/>
    <mergeCell ref="A4:O4"/>
    <mergeCell ref="A10:O10"/>
    <mergeCell ref="A16:O16"/>
  </mergeCells>
  <pageMargins left="0.75" right="0.75" top="1" bottom="1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17A65"/>
  </sheetPr>
  <dimension ref="A1:G31"/>
  <sheetViews>
    <sheetView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G1"/>
    </sheetView>
  </sheetViews>
  <sheetFormatPr defaultColWidth="8.7109375" defaultRowHeight="15" x14ac:dyDescent="0.25"/>
  <cols>
    <col min="1" max="1" width="34" style="8" customWidth="1"/>
    <col min="2" max="7" width="16" style="8" customWidth="1"/>
    <col min="8" max="16384" width="8.7109375" style="8"/>
  </cols>
  <sheetData>
    <row r="1" spans="1:7" ht="27.75" customHeight="1" x14ac:dyDescent="0.25">
      <c r="A1" s="49" t="s">
        <v>88</v>
      </c>
      <c r="B1" s="49"/>
      <c r="C1" s="49"/>
      <c r="D1" s="49"/>
      <c r="E1" s="49"/>
      <c r="F1" s="49"/>
      <c r="G1" s="49"/>
    </row>
    <row r="2" spans="1:7" ht="15.75" customHeight="1" x14ac:dyDescent="0.25">
      <c r="A2" s="32" t="s">
        <v>89</v>
      </c>
      <c r="B2" s="32"/>
      <c r="C2" s="32"/>
      <c r="D2" s="32"/>
      <c r="E2" s="32"/>
      <c r="F2" s="32"/>
      <c r="G2" s="32"/>
    </row>
    <row r="3" spans="1:7" ht="21.75" customHeight="1" x14ac:dyDescent="0.25">
      <c r="A3" s="50" t="s">
        <v>46</v>
      </c>
      <c r="B3" s="50" t="s">
        <v>90</v>
      </c>
      <c r="C3" s="50" t="s">
        <v>91</v>
      </c>
      <c r="D3" s="50" t="s">
        <v>92</v>
      </c>
      <c r="E3" s="50" t="s">
        <v>93</v>
      </c>
      <c r="F3" s="50" t="s">
        <v>94</v>
      </c>
      <c r="G3" s="50" t="s">
        <v>95</v>
      </c>
    </row>
    <row r="4" spans="1:7" ht="21.75" customHeight="1" x14ac:dyDescent="0.25">
      <c r="A4" s="34" t="s">
        <v>96</v>
      </c>
      <c r="B4" s="34"/>
      <c r="C4" s="34"/>
      <c r="D4" s="34"/>
      <c r="E4" s="34"/>
      <c r="F4" s="34"/>
      <c r="G4" s="34"/>
    </row>
    <row r="5" spans="1:7" ht="18.75" customHeight="1" x14ac:dyDescent="0.25">
      <c r="A5" s="51" t="s">
        <v>62</v>
      </c>
      <c r="B5" s="52">
        <f>'📥 DATA INPUT'!O5</f>
        <v>6370</v>
      </c>
      <c r="C5" s="52">
        <f>'📥 DATA INPUT'!O11</f>
        <v>6509</v>
      </c>
      <c r="D5" s="53">
        <f>C5-B5</f>
        <v>139</v>
      </c>
      <c r="E5" s="54">
        <f>IFERROR((C5-B5)/ABS(B5),0)</f>
        <v>2.1821036106750392E-2</v>
      </c>
      <c r="F5" s="55" t="str">
        <f>IF(D5&gt;=0,"✅ On Track","⚠ Below Budget")</f>
        <v>✅ On Track</v>
      </c>
      <c r="G5" s="56"/>
    </row>
    <row r="6" spans="1:7" ht="18.75" customHeight="1" x14ac:dyDescent="0.25">
      <c r="A6" s="51" t="s">
        <v>64</v>
      </c>
      <c r="B6" s="52">
        <f>'📥 DATA INPUT'!O6</f>
        <v>2830</v>
      </c>
      <c r="C6" s="52">
        <f>'📥 DATA INPUT'!O12</f>
        <v>2917</v>
      </c>
      <c r="D6" s="53">
        <f>C6-B6</f>
        <v>87</v>
      </c>
      <c r="E6" s="54">
        <f>IFERROR((C6-B6)/ABS(B6),0)</f>
        <v>3.0742049469964665E-2</v>
      </c>
      <c r="F6" s="55" t="str">
        <f>IF(D6&gt;=0,"✅ On Track","⚠ Below Budget")</f>
        <v>✅ On Track</v>
      </c>
      <c r="G6" s="56"/>
    </row>
    <row r="7" spans="1:7" ht="18.75" customHeight="1" x14ac:dyDescent="0.25">
      <c r="A7" s="51" t="s">
        <v>65</v>
      </c>
      <c r="B7" s="52">
        <f>'📥 DATA INPUT'!O7</f>
        <v>1535</v>
      </c>
      <c r="C7" s="52">
        <f>'📥 DATA INPUT'!O13</f>
        <v>1570</v>
      </c>
      <c r="D7" s="53">
        <f>C7-B7</f>
        <v>35</v>
      </c>
      <c r="E7" s="54">
        <f>IFERROR((C7-B7)/ABS(B7),0)</f>
        <v>2.2801302931596091E-2</v>
      </c>
      <c r="F7" s="55" t="str">
        <f>IF(D7&gt;=0,"✅ On Track","⚠ Below Budget")</f>
        <v>✅ On Track</v>
      </c>
      <c r="G7" s="56"/>
    </row>
    <row r="8" spans="1:7" ht="18.75" customHeight="1" x14ac:dyDescent="0.25">
      <c r="A8" s="51" t="s">
        <v>66</v>
      </c>
      <c r="B8" s="52">
        <f>'📥 DATA INPUT'!O8</f>
        <v>767</v>
      </c>
      <c r="C8" s="52">
        <f>'📥 DATA INPUT'!O14</f>
        <v>777</v>
      </c>
      <c r="D8" s="53">
        <f>C8-B8</f>
        <v>10</v>
      </c>
      <c r="E8" s="54">
        <f>IFERROR((C8-B8)/ABS(B8),0)</f>
        <v>1.303780964797914E-2</v>
      </c>
      <c r="F8" s="55" t="str">
        <f>IF(D8&gt;=0,"✅ On Track","⚠ Below Budget")</f>
        <v>✅ On Track</v>
      </c>
      <c r="G8" s="56"/>
    </row>
    <row r="9" spans="1:7" ht="21.75" customHeight="1" x14ac:dyDescent="0.25">
      <c r="A9" s="57" t="s">
        <v>97</v>
      </c>
      <c r="B9" s="41">
        <f>'📥 DATA INPUT'!O9</f>
        <v>11502</v>
      </c>
      <c r="C9" s="41">
        <f>'📥 DATA INPUT'!O15</f>
        <v>11773</v>
      </c>
      <c r="D9" s="58">
        <f>C9-B9</f>
        <v>271</v>
      </c>
      <c r="E9" s="59">
        <f>IFERROR((C9-B9)/ABS(B9),0)</f>
        <v>2.356111980525126E-2</v>
      </c>
      <c r="F9" s="60" t="str">
        <f>IF(D9&gt;=0,"✅ On Track","⚠ Below Budget")</f>
        <v>✅ On Track</v>
      </c>
      <c r="G9" s="56"/>
    </row>
    <row r="10" spans="1:7" ht="21.75" customHeight="1" x14ac:dyDescent="0.25">
      <c r="A10" s="61" t="s">
        <v>98</v>
      </c>
      <c r="B10" s="61"/>
      <c r="C10" s="61"/>
      <c r="D10" s="61"/>
      <c r="E10" s="61"/>
      <c r="F10" s="61"/>
      <c r="G10" s="61"/>
    </row>
    <row r="11" spans="1:7" ht="18.75" customHeight="1" x14ac:dyDescent="0.25">
      <c r="A11" s="62" t="s">
        <v>73</v>
      </c>
      <c r="B11" s="63">
        <f>'📥 DATA INPUT'!O17</f>
        <v>2495</v>
      </c>
      <c r="C11" s="63">
        <f>'📥 DATA INPUT'!O29</f>
        <v>2597</v>
      </c>
      <c r="D11" s="64">
        <f>C11-B11</f>
        <v>102</v>
      </c>
      <c r="E11" s="65">
        <f>IFERROR((C11-B11)/ABS(B11),0)</f>
        <v>4.088176352705411E-2</v>
      </c>
      <c r="F11" s="66" t="str">
        <f>IF(D11&lt;=0,"✅ On Track","⚠ Over Budget")</f>
        <v>⚠ Over Budget</v>
      </c>
      <c r="G11" s="56"/>
    </row>
    <row r="12" spans="1:7" ht="21.75" customHeight="1" x14ac:dyDescent="0.25">
      <c r="A12" s="57" t="s">
        <v>99</v>
      </c>
      <c r="B12" s="41">
        <f>B9-B11</f>
        <v>9007</v>
      </c>
      <c r="C12" s="41">
        <f>C9-C11</f>
        <v>9176</v>
      </c>
      <c r="D12" s="58">
        <f>C12-B12</f>
        <v>169</v>
      </c>
      <c r="E12" s="59">
        <f>IFERROR((C12-B12)/ABS(B12),0)</f>
        <v>1.8763184190074386E-2</v>
      </c>
      <c r="F12" s="60" t="str">
        <f>IF(D12&gt;=0,"✅ On Track","⚠ Below Budget")</f>
        <v>✅ On Track</v>
      </c>
      <c r="G12" s="56"/>
    </row>
    <row r="13" spans="1:7" ht="18" customHeight="1" x14ac:dyDescent="0.25">
      <c r="A13" s="67" t="s">
        <v>100</v>
      </c>
      <c r="B13" s="68">
        <f>IFERROR(B12/B9,0)</f>
        <v>0.78308120326899666</v>
      </c>
      <c r="C13" s="68">
        <f>IFERROR(C12/C9,0)</f>
        <v>0.77941051558651153</v>
      </c>
      <c r="D13" s="69"/>
      <c r="E13" s="70">
        <f>IFERROR(C13-B13,0)</f>
        <v>-3.6706876824851298E-3</v>
      </c>
      <c r="F13" s="69"/>
      <c r="G13" s="69"/>
    </row>
    <row r="14" spans="1:7" ht="21.75" customHeight="1" x14ac:dyDescent="0.25">
      <c r="A14" s="43" t="s">
        <v>101</v>
      </c>
      <c r="B14" s="43"/>
      <c r="C14" s="43"/>
      <c r="D14" s="43"/>
      <c r="E14" s="43"/>
      <c r="F14" s="43"/>
      <c r="G14" s="43"/>
    </row>
    <row r="15" spans="1:7" ht="18.75" customHeight="1" x14ac:dyDescent="0.25">
      <c r="A15" s="62" t="s">
        <v>74</v>
      </c>
      <c r="B15" s="63">
        <f>'📥 DATA INPUT'!O18</f>
        <v>3680</v>
      </c>
      <c r="C15" s="63">
        <f>'📥 DATA INPUT'!O30</f>
        <v>3750</v>
      </c>
      <c r="D15" s="64">
        <f t="shared" ref="D15:D24" si="0">C15-B15</f>
        <v>70</v>
      </c>
      <c r="E15" s="65">
        <f t="shared" ref="E15:E24" si="1">IFERROR((C15-B15)/ABS(B15),0)</f>
        <v>1.9021739130434784E-2</v>
      </c>
      <c r="F15" s="66" t="str">
        <f t="shared" ref="F15:F24" si="2">IF(D15&lt;=0,"✅ On Track","⚠ Over Budget")</f>
        <v>⚠ Over Budget</v>
      </c>
      <c r="G15" s="56"/>
    </row>
    <row r="16" spans="1:7" ht="18.75" customHeight="1" x14ac:dyDescent="0.25">
      <c r="A16" s="62" t="s">
        <v>75</v>
      </c>
      <c r="B16" s="63">
        <f>'📥 DATA INPUT'!O19</f>
        <v>540</v>
      </c>
      <c r="C16" s="63">
        <f>'📥 DATA INPUT'!O31</f>
        <v>545</v>
      </c>
      <c r="D16" s="64">
        <f t="shared" si="0"/>
        <v>5</v>
      </c>
      <c r="E16" s="65">
        <f t="shared" si="1"/>
        <v>9.2592592592592587E-3</v>
      </c>
      <c r="F16" s="66" t="str">
        <f t="shared" si="2"/>
        <v>⚠ Over Budget</v>
      </c>
      <c r="G16" s="56"/>
    </row>
    <row r="17" spans="1:7" ht="18.75" customHeight="1" x14ac:dyDescent="0.25">
      <c r="A17" s="62" t="s">
        <v>76</v>
      </c>
      <c r="B17" s="63">
        <f>'📥 DATA INPUT'!O20</f>
        <v>845</v>
      </c>
      <c r="C17" s="63">
        <f>'📥 DATA INPUT'!O32</f>
        <v>915</v>
      </c>
      <c r="D17" s="64">
        <f t="shared" si="0"/>
        <v>70</v>
      </c>
      <c r="E17" s="65">
        <f t="shared" si="1"/>
        <v>8.2840236686390539E-2</v>
      </c>
      <c r="F17" s="66" t="str">
        <f t="shared" si="2"/>
        <v>⚠ Over Budget</v>
      </c>
      <c r="G17" s="56"/>
    </row>
    <row r="18" spans="1:7" ht="18.75" customHeight="1" x14ac:dyDescent="0.25">
      <c r="A18" s="62" t="s">
        <v>77</v>
      </c>
      <c r="B18" s="63">
        <f>'📥 DATA INPUT'!O21</f>
        <v>498</v>
      </c>
      <c r="C18" s="63">
        <f>'📥 DATA INPUT'!O33</f>
        <v>504</v>
      </c>
      <c r="D18" s="64">
        <f t="shared" si="0"/>
        <v>6</v>
      </c>
      <c r="E18" s="65">
        <f t="shared" si="1"/>
        <v>1.2048192771084338E-2</v>
      </c>
      <c r="F18" s="66" t="str">
        <f t="shared" si="2"/>
        <v>⚠ Over Budget</v>
      </c>
      <c r="G18" s="56"/>
    </row>
    <row r="19" spans="1:7" ht="18.75" customHeight="1" x14ac:dyDescent="0.25">
      <c r="A19" s="62" t="s">
        <v>78</v>
      </c>
      <c r="B19" s="63">
        <f>'📥 DATA INPUT'!O22</f>
        <v>287</v>
      </c>
      <c r="C19" s="63">
        <f>'📥 DATA INPUT'!O34</f>
        <v>294</v>
      </c>
      <c r="D19" s="64">
        <f t="shared" si="0"/>
        <v>7</v>
      </c>
      <c r="E19" s="65">
        <f t="shared" si="1"/>
        <v>2.4390243902439025E-2</v>
      </c>
      <c r="F19" s="66" t="str">
        <f t="shared" si="2"/>
        <v>⚠ Over Budget</v>
      </c>
      <c r="G19" s="56"/>
    </row>
    <row r="20" spans="1:7" ht="18.75" customHeight="1" x14ac:dyDescent="0.25">
      <c r="A20" s="62" t="s">
        <v>79</v>
      </c>
      <c r="B20" s="63">
        <f>'📥 DATA INPUT'!O23</f>
        <v>430</v>
      </c>
      <c r="C20" s="63">
        <f>'📥 DATA INPUT'!O35</f>
        <v>434</v>
      </c>
      <c r="D20" s="64">
        <f t="shared" si="0"/>
        <v>4</v>
      </c>
      <c r="E20" s="65">
        <f t="shared" si="1"/>
        <v>9.3023255813953487E-3</v>
      </c>
      <c r="F20" s="66" t="str">
        <f t="shared" si="2"/>
        <v>⚠ Over Budget</v>
      </c>
      <c r="G20" s="56"/>
    </row>
    <row r="21" spans="1:7" ht="18.75" customHeight="1" x14ac:dyDescent="0.25">
      <c r="A21" s="62" t="s">
        <v>80</v>
      </c>
      <c r="B21" s="63">
        <f>'📥 DATA INPUT'!O24</f>
        <v>338</v>
      </c>
      <c r="C21" s="63">
        <f>'📥 DATA INPUT'!O36</f>
        <v>343</v>
      </c>
      <c r="D21" s="64">
        <f t="shared" si="0"/>
        <v>5</v>
      </c>
      <c r="E21" s="65">
        <f t="shared" si="1"/>
        <v>1.4792899408284023E-2</v>
      </c>
      <c r="F21" s="66" t="str">
        <f t="shared" si="2"/>
        <v>⚠ Over Budget</v>
      </c>
      <c r="G21" s="56"/>
    </row>
    <row r="22" spans="1:7" ht="18.75" customHeight="1" x14ac:dyDescent="0.25">
      <c r="A22" s="62" t="s">
        <v>81</v>
      </c>
      <c r="B22" s="63">
        <f>'📥 DATA INPUT'!O25</f>
        <v>180</v>
      </c>
      <c r="C22" s="63">
        <f>'📥 DATA INPUT'!O37</f>
        <v>180</v>
      </c>
      <c r="D22" s="64">
        <f t="shared" si="0"/>
        <v>0</v>
      </c>
      <c r="E22" s="65">
        <f t="shared" si="1"/>
        <v>0</v>
      </c>
      <c r="F22" s="66" t="str">
        <f t="shared" si="2"/>
        <v>✅ On Track</v>
      </c>
      <c r="G22" s="56"/>
    </row>
    <row r="23" spans="1:7" ht="18.75" customHeight="1" x14ac:dyDescent="0.25">
      <c r="A23" s="62" t="s">
        <v>82</v>
      </c>
      <c r="B23" s="63">
        <f>'📥 DATA INPUT'!O26</f>
        <v>278</v>
      </c>
      <c r="C23" s="63">
        <f>'📥 DATA INPUT'!O38</f>
        <v>282</v>
      </c>
      <c r="D23" s="64">
        <f t="shared" si="0"/>
        <v>4</v>
      </c>
      <c r="E23" s="65">
        <f t="shared" si="1"/>
        <v>1.4388489208633094E-2</v>
      </c>
      <c r="F23" s="66" t="str">
        <f t="shared" si="2"/>
        <v>⚠ Over Budget</v>
      </c>
      <c r="G23" s="56"/>
    </row>
    <row r="24" spans="1:7" ht="21.75" customHeight="1" x14ac:dyDescent="0.25">
      <c r="A24" s="71" t="s">
        <v>102</v>
      </c>
      <c r="B24" s="46">
        <f>SUM(B15:B23)</f>
        <v>7076</v>
      </c>
      <c r="C24" s="46">
        <f>SUM(C15:C23)</f>
        <v>7247</v>
      </c>
      <c r="D24" s="72">
        <f t="shared" si="0"/>
        <v>171</v>
      </c>
      <c r="E24" s="73">
        <f t="shared" si="1"/>
        <v>2.4166195590729224E-2</v>
      </c>
      <c r="F24" s="74" t="str">
        <f t="shared" si="2"/>
        <v>⚠ Over Budget</v>
      </c>
      <c r="G24" s="75" t="s">
        <v>103</v>
      </c>
    </row>
    <row r="25" spans="1:7" ht="21.75" customHeight="1" x14ac:dyDescent="0.25">
      <c r="A25" s="76" t="s">
        <v>104</v>
      </c>
      <c r="B25" s="76"/>
      <c r="C25" s="76"/>
      <c r="D25" s="76"/>
      <c r="E25" s="76"/>
      <c r="F25" s="76"/>
      <c r="G25" s="76"/>
    </row>
    <row r="26" spans="1:7" ht="21.75" customHeight="1" x14ac:dyDescent="0.25">
      <c r="A26" s="77" t="s">
        <v>105</v>
      </c>
      <c r="B26" s="78">
        <f>B12-B24</f>
        <v>1931</v>
      </c>
      <c r="C26" s="78">
        <f>C12-C24</f>
        <v>1929</v>
      </c>
      <c r="D26" s="79">
        <f>C26-B26</f>
        <v>-2</v>
      </c>
      <c r="E26" s="80">
        <f>IFERROR((C26-B26)/ABS(B26),0)</f>
        <v>-1.0357327809425167E-3</v>
      </c>
      <c r="F26" s="81" t="str">
        <f>IF(D26&gt;=0,"✅ On Track","⚠ Below Budget")</f>
        <v>⚠ Below Budget</v>
      </c>
      <c r="G26" s="56"/>
    </row>
    <row r="27" spans="1:7" ht="18" customHeight="1" x14ac:dyDescent="0.25">
      <c r="A27" s="82" t="s">
        <v>106</v>
      </c>
      <c r="B27" s="83">
        <f>IFERROR(B26/B9,0)</f>
        <v>0.16788384628760217</v>
      </c>
      <c r="C27" s="83">
        <f>IFERROR(C26/C9,0)</f>
        <v>0.16384948611229083</v>
      </c>
      <c r="D27" s="83">
        <f>IFERROR(C27-B27,0)</f>
        <v>-4.0343601753113356E-3</v>
      </c>
      <c r="E27" s="84"/>
      <c r="F27" s="84"/>
      <c r="G27" s="84"/>
    </row>
    <row r="28" spans="1:7" ht="24" customHeight="1" x14ac:dyDescent="0.25">
      <c r="A28" s="57" t="s">
        <v>107</v>
      </c>
      <c r="B28" s="41">
        <f>B26</f>
        <v>1931</v>
      </c>
      <c r="C28" s="41">
        <f>C26</f>
        <v>1929</v>
      </c>
      <c r="D28" s="58">
        <f>C28-B28</f>
        <v>-2</v>
      </c>
      <c r="E28" s="59">
        <f>IFERROR((C28-B28)/ABS(B28),0)</f>
        <v>-1.0357327809425167E-3</v>
      </c>
      <c r="F28" s="60" t="str">
        <f>IF(D28&gt;=0,"✅ On Track","⚠ Below Budget")</f>
        <v>⚠ Below Budget</v>
      </c>
      <c r="G28" s="75" t="s">
        <v>108</v>
      </c>
    </row>
    <row r="29" spans="1:7" ht="18" customHeight="1" x14ac:dyDescent="0.25">
      <c r="A29" s="85" t="s">
        <v>109</v>
      </c>
      <c r="B29" s="86">
        <f>IFERROR(B28/B9,0)</f>
        <v>0.16788384628760217</v>
      </c>
      <c r="C29" s="86">
        <f>IFERROR(C28/C9,0)</f>
        <v>0.16384948611229083</v>
      </c>
      <c r="D29" s="86">
        <f>IFERROR(C29-B29,0)</f>
        <v>-4.0343601753113356E-3</v>
      </c>
      <c r="E29" s="87"/>
      <c r="F29" s="87"/>
      <c r="G29" s="87"/>
    </row>
    <row r="31" spans="1:7" ht="15.75" customHeight="1" x14ac:dyDescent="0.25">
      <c r="A31" s="48" t="s">
        <v>110</v>
      </c>
      <c r="B31" s="48"/>
      <c r="C31" s="48"/>
      <c r="D31" s="48"/>
      <c r="E31" s="48"/>
      <c r="F31" s="48"/>
      <c r="G31" s="48"/>
    </row>
  </sheetData>
  <sheetProtection algorithmName="SHA-512" hashValue="EB9VnmkgJ6+2UQiLWlVv4AVmQiUHAlIVfG60xizzvM9FgD6fCVK8OrurE4MFqst7bgGKDaw8SKyEAJZZGGMuiA==" saltValue="LGGeBDHiqY0ohOy+LxKz/g==" spinCount="100000" sheet="1" objects="1" scenarios="1"/>
  <mergeCells count="7">
    <mergeCell ref="A25:G25"/>
    <mergeCell ref="A31:G31"/>
    <mergeCell ref="A1:G1"/>
    <mergeCell ref="A2:G2"/>
    <mergeCell ref="A4:G4"/>
    <mergeCell ref="A10:G10"/>
    <mergeCell ref="A14:G14"/>
  </mergeCells>
  <pageMargins left="0.75" right="0.75" top="1" bottom="1" header="0.511811023622047" footer="0.511811023622047"/>
  <pageSetup paperSize="9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6C3483"/>
  </sheetPr>
  <dimension ref="A1:O27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O1"/>
    </sheetView>
  </sheetViews>
  <sheetFormatPr defaultColWidth="8.7109375" defaultRowHeight="15" x14ac:dyDescent="0.25"/>
  <cols>
    <col min="1" max="1" width="28" style="8" customWidth="1"/>
    <col min="2" max="15" width="11" style="8" customWidth="1"/>
    <col min="16" max="16384" width="8.7109375" style="8"/>
  </cols>
  <sheetData>
    <row r="1" spans="1:15" ht="27.75" customHeight="1" x14ac:dyDescent="0.25">
      <c r="A1" s="49" t="s">
        <v>111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5" ht="15.75" customHeight="1" x14ac:dyDescent="0.25">
      <c r="A2" s="32" t="s">
        <v>112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21.75" customHeight="1" x14ac:dyDescent="0.25">
      <c r="A3" s="61" t="s">
        <v>113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4" spans="1:15" ht="21.75" customHeight="1" x14ac:dyDescent="0.25">
      <c r="A4" s="88" t="s">
        <v>114</v>
      </c>
      <c r="B4" s="88" t="s">
        <v>115</v>
      </c>
      <c r="C4" s="88" t="s">
        <v>116</v>
      </c>
      <c r="D4" s="88" t="s">
        <v>117</v>
      </c>
      <c r="E4" s="88" t="s">
        <v>118</v>
      </c>
      <c r="F4" s="88" t="s">
        <v>94</v>
      </c>
    </row>
    <row r="5" spans="1:15" ht="19.5" customHeight="1" x14ac:dyDescent="0.25">
      <c r="A5" s="89" t="s">
        <v>119</v>
      </c>
      <c r="B5" s="90">
        <f>'📥 DATA INPUT'!O9</f>
        <v>11502</v>
      </c>
      <c r="C5" s="90">
        <f>'📥 DATA INPUT'!O15</f>
        <v>11773</v>
      </c>
      <c r="D5" s="91">
        <f t="shared" ref="D5:D12" si="0">C5-B5</f>
        <v>271</v>
      </c>
      <c r="E5" s="92">
        <f t="shared" ref="E5:E12" si="1">IFERROR((C5-B5)/ABS(B5),0)</f>
        <v>2.356111980525126E-2</v>
      </c>
      <c r="F5" s="55" t="str">
        <f>IF(D5&gt;=0,"✅ On Track","⚠ Below Budget")</f>
        <v>✅ On Track</v>
      </c>
    </row>
    <row r="6" spans="1:15" ht="19.5" customHeight="1" x14ac:dyDescent="0.25">
      <c r="A6" s="93" t="s">
        <v>120</v>
      </c>
      <c r="B6" s="90">
        <f>'📥 DATA INPUT'!O27</f>
        <v>9571</v>
      </c>
      <c r="C6" s="90">
        <f>'📥 DATA INPUT'!O39</f>
        <v>9844</v>
      </c>
      <c r="D6" s="94">
        <f t="shared" si="0"/>
        <v>273</v>
      </c>
      <c r="E6" s="95">
        <f t="shared" si="1"/>
        <v>2.8523665238742033E-2</v>
      </c>
      <c r="F6" s="66" t="str">
        <f>IF(D6&lt;=0,"✅ On Track","⚠ Over Budget")</f>
        <v>⚠ Over Budget</v>
      </c>
    </row>
    <row r="7" spans="1:15" ht="19.5" customHeight="1" x14ac:dyDescent="0.25">
      <c r="A7" s="89" t="s">
        <v>121</v>
      </c>
      <c r="B7" s="90">
        <f>'💰 P&amp;L BvA'!B26</f>
        <v>1931</v>
      </c>
      <c r="C7" s="90">
        <f>'💰 P&amp;L BvA'!C26</f>
        <v>1929</v>
      </c>
      <c r="D7" s="91">
        <f t="shared" si="0"/>
        <v>-2</v>
      </c>
      <c r="E7" s="92">
        <f t="shared" si="1"/>
        <v>-1.0357327809425167E-3</v>
      </c>
      <c r="F7" s="55" t="str">
        <f>IF(D7&gt;=0,"✅ On Track","⚠ Below Budget")</f>
        <v>⚠ Below Budget</v>
      </c>
    </row>
    <row r="8" spans="1:15" ht="19.5" customHeight="1" x14ac:dyDescent="0.25">
      <c r="A8" s="89" t="s">
        <v>122</v>
      </c>
      <c r="B8" s="90">
        <f>'💰 P&amp;L BvA'!B12</f>
        <v>9007</v>
      </c>
      <c r="C8" s="90">
        <f>'💰 P&amp;L BvA'!C12</f>
        <v>9176</v>
      </c>
      <c r="D8" s="91">
        <f t="shared" si="0"/>
        <v>169</v>
      </c>
      <c r="E8" s="92">
        <f t="shared" si="1"/>
        <v>1.8763184190074386E-2</v>
      </c>
      <c r="F8" s="55" t="str">
        <f>IF(D8&gt;=0,"✅ On Track","⚠ Below Budget")</f>
        <v>✅ On Track</v>
      </c>
    </row>
    <row r="9" spans="1:15" ht="19.5" customHeight="1" x14ac:dyDescent="0.25">
      <c r="A9" s="89" t="s">
        <v>123</v>
      </c>
      <c r="B9" s="96">
        <f>'💰 P&amp;L BvA'!B13</f>
        <v>0.78308120326899666</v>
      </c>
      <c r="C9" s="96">
        <f>'💰 P&amp;L BvA'!C13</f>
        <v>0.77941051558651153</v>
      </c>
      <c r="D9" s="92">
        <f t="shared" si="0"/>
        <v>-3.6706876824851298E-3</v>
      </c>
      <c r="E9" s="92">
        <f t="shared" si="1"/>
        <v>-4.6874930303035375E-3</v>
      </c>
      <c r="F9" s="55" t="str">
        <f>IF(D9&gt;=0,"✅ On Track","⚠ Below Budget")</f>
        <v>⚠ Below Budget</v>
      </c>
    </row>
    <row r="10" spans="1:15" ht="19.5" customHeight="1" x14ac:dyDescent="0.25">
      <c r="A10" s="89" t="s">
        <v>124</v>
      </c>
      <c r="B10" s="96">
        <f>'💰 P&amp;L BvA'!B27</f>
        <v>0.16788384628760217</v>
      </c>
      <c r="C10" s="96">
        <f>'💰 P&amp;L BvA'!C27</f>
        <v>0.16384948611229083</v>
      </c>
      <c r="D10" s="92">
        <f t="shared" si="0"/>
        <v>-4.0343601753113356E-3</v>
      </c>
      <c r="E10" s="92">
        <f t="shared" si="1"/>
        <v>-2.4030663250352656E-2</v>
      </c>
      <c r="F10" s="55" t="str">
        <f>IF(D10&gt;=0,"✅ On Track","⚠ Below Budget")</f>
        <v>⚠ Below Budget</v>
      </c>
    </row>
    <row r="11" spans="1:15" ht="19.5" customHeight="1" x14ac:dyDescent="0.25">
      <c r="A11" s="93" t="s">
        <v>125</v>
      </c>
      <c r="B11" s="90">
        <f>'📥 DATA INPUT'!O18</f>
        <v>3680</v>
      </c>
      <c r="C11" s="90">
        <f>'📥 DATA INPUT'!O30</f>
        <v>3750</v>
      </c>
      <c r="D11" s="94">
        <f t="shared" si="0"/>
        <v>70</v>
      </c>
      <c r="E11" s="95">
        <f t="shared" si="1"/>
        <v>1.9021739130434784E-2</v>
      </c>
      <c r="F11" s="66" t="str">
        <f>IF(D11&lt;=0,"✅ On Track","⚠ Over Budget")</f>
        <v>⚠ Over Budget</v>
      </c>
    </row>
    <row r="12" spans="1:15" ht="19.5" customHeight="1" x14ac:dyDescent="0.25">
      <c r="A12" s="93" t="s">
        <v>126</v>
      </c>
      <c r="B12" s="90">
        <f>'📥 DATA INPUT'!O20</f>
        <v>845</v>
      </c>
      <c r="C12" s="90">
        <f>'📥 DATA INPUT'!O32</f>
        <v>915</v>
      </c>
      <c r="D12" s="94">
        <f t="shared" si="0"/>
        <v>70</v>
      </c>
      <c r="E12" s="95">
        <f t="shared" si="1"/>
        <v>8.2840236686390539E-2</v>
      </c>
      <c r="F12" s="66" t="str">
        <f>IF(D12&lt;=0,"✅ On Track","⚠ Over Budget")</f>
        <v>⚠ Over Budget</v>
      </c>
    </row>
    <row r="13" spans="1:15" ht="21.75" customHeight="1" x14ac:dyDescent="0.25">
      <c r="A13" s="97" t="s">
        <v>127</v>
      </c>
      <c r="B13" s="97"/>
      <c r="C13" s="97"/>
      <c r="D13" s="97"/>
      <c r="E13" s="98" t="s">
        <v>59</v>
      </c>
      <c r="F13" s="99" t="s">
        <v>128</v>
      </c>
      <c r="G13" s="99"/>
      <c r="H13" s="99"/>
    </row>
    <row r="14" spans="1:15" ht="21.75" customHeight="1" x14ac:dyDescent="0.25">
      <c r="A14" s="34" t="s">
        <v>129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</row>
    <row r="15" spans="1:15" ht="19.5" customHeight="1" x14ac:dyDescent="0.25">
      <c r="A15" s="33" t="s">
        <v>130</v>
      </c>
      <c r="B15" s="33" t="s">
        <v>48</v>
      </c>
      <c r="C15" s="33" t="s">
        <v>49</v>
      </c>
      <c r="D15" s="33" t="s">
        <v>50</v>
      </c>
      <c r="E15" s="33" t="s">
        <v>51</v>
      </c>
      <c r="F15" s="33" t="s">
        <v>52</v>
      </c>
      <c r="G15" s="33" t="s">
        <v>53</v>
      </c>
      <c r="H15" s="33" t="s">
        <v>54</v>
      </c>
      <c r="I15" s="33" t="s">
        <v>55</v>
      </c>
      <c r="J15" s="33" t="s">
        <v>56</v>
      </c>
      <c r="K15" s="33" t="s">
        <v>57</v>
      </c>
      <c r="L15" s="33" t="s">
        <v>58</v>
      </c>
      <c r="M15" s="33" t="s">
        <v>59</v>
      </c>
      <c r="N15" s="33" t="s">
        <v>131</v>
      </c>
    </row>
    <row r="16" spans="1:15" ht="18.75" customHeight="1" x14ac:dyDescent="0.25">
      <c r="A16" s="89" t="s">
        <v>132</v>
      </c>
      <c r="B16" s="52">
        <f>'📥 DATA INPUT'!C9</f>
        <v>750</v>
      </c>
      <c r="C16" s="52">
        <f>'📥 DATA INPUT'!D9</f>
        <v>787</v>
      </c>
      <c r="D16" s="52">
        <f>'📥 DATA INPUT'!E9</f>
        <v>825</v>
      </c>
      <c r="E16" s="52">
        <f>'📥 DATA INPUT'!F9</f>
        <v>863</v>
      </c>
      <c r="F16" s="52">
        <f>'📥 DATA INPUT'!G9</f>
        <v>900</v>
      </c>
      <c r="G16" s="52">
        <f>'📥 DATA INPUT'!H9</f>
        <v>937</v>
      </c>
      <c r="H16" s="52">
        <f>'📥 DATA INPUT'!I9</f>
        <v>975</v>
      </c>
      <c r="I16" s="52">
        <f>'📥 DATA INPUT'!J9</f>
        <v>1013</v>
      </c>
      <c r="J16" s="52">
        <f>'📥 DATA INPUT'!K9</f>
        <v>1050</v>
      </c>
      <c r="K16" s="52">
        <f>'📥 DATA INPUT'!L9</f>
        <v>1087</v>
      </c>
      <c r="L16" s="52">
        <f>'📥 DATA INPUT'!M9</f>
        <v>1125</v>
      </c>
      <c r="M16" s="52">
        <f>'📥 DATA INPUT'!N9</f>
        <v>1190</v>
      </c>
      <c r="N16" s="100">
        <f>SUM(B16:M16)</f>
        <v>11502</v>
      </c>
    </row>
    <row r="17" spans="1:15" ht="18.75" customHeight="1" x14ac:dyDescent="0.25">
      <c r="A17" s="89" t="s">
        <v>133</v>
      </c>
      <c r="B17" s="52">
        <f>'📥 DATA INPUT'!C15</f>
        <v>713</v>
      </c>
      <c r="C17" s="52">
        <f>'📥 DATA INPUT'!D15</f>
        <v>830</v>
      </c>
      <c r="D17" s="52">
        <f>'📥 DATA INPUT'!E15</f>
        <v>787</v>
      </c>
      <c r="E17" s="52">
        <f>'📥 DATA INPUT'!F15</f>
        <v>915</v>
      </c>
      <c r="F17" s="52">
        <f>'📥 DATA INPUT'!G15</f>
        <v>862</v>
      </c>
      <c r="G17" s="52">
        <f>'📥 DATA INPUT'!H15</f>
        <v>1001</v>
      </c>
      <c r="H17" s="52">
        <f>'📥 DATA INPUT'!I15</f>
        <v>941</v>
      </c>
      <c r="I17" s="52">
        <f>'📥 DATA INPUT'!J15</f>
        <v>1070</v>
      </c>
      <c r="J17" s="52">
        <f>'📥 DATA INPUT'!K15</f>
        <v>1096</v>
      </c>
      <c r="K17" s="52">
        <f>'📥 DATA INPUT'!L15</f>
        <v>1092</v>
      </c>
      <c r="L17" s="52">
        <f>'📥 DATA INPUT'!M15</f>
        <v>1179</v>
      </c>
      <c r="M17" s="52">
        <f>'📥 DATA INPUT'!N15</f>
        <v>1287</v>
      </c>
      <c r="N17" s="100">
        <f>SUM(B17:M17)</f>
        <v>11773</v>
      </c>
    </row>
    <row r="18" spans="1:15" ht="18.75" customHeight="1" x14ac:dyDescent="0.25">
      <c r="A18" s="39" t="s">
        <v>92</v>
      </c>
      <c r="B18" s="58">
        <f t="shared" ref="B18:N18" si="2">B17-B16</f>
        <v>-37</v>
      </c>
      <c r="C18" s="58">
        <f t="shared" si="2"/>
        <v>43</v>
      </c>
      <c r="D18" s="58">
        <f t="shared" si="2"/>
        <v>-38</v>
      </c>
      <c r="E18" s="58">
        <f t="shared" si="2"/>
        <v>52</v>
      </c>
      <c r="F18" s="58">
        <f t="shared" si="2"/>
        <v>-38</v>
      </c>
      <c r="G18" s="58">
        <f t="shared" si="2"/>
        <v>64</v>
      </c>
      <c r="H18" s="58">
        <f t="shared" si="2"/>
        <v>-34</v>
      </c>
      <c r="I18" s="58">
        <f t="shared" si="2"/>
        <v>57</v>
      </c>
      <c r="J18" s="58">
        <f t="shared" si="2"/>
        <v>46</v>
      </c>
      <c r="K18" s="58">
        <f t="shared" si="2"/>
        <v>5</v>
      </c>
      <c r="L18" s="58">
        <f t="shared" si="2"/>
        <v>54</v>
      </c>
      <c r="M18" s="58">
        <f t="shared" si="2"/>
        <v>97</v>
      </c>
      <c r="N18" s="58">
        <f t="shared" si="2"/>
        <v>271</v>
      </c>
    </row>
    <row r="19" spans="1:15" ht="18" customHeight="1" x14ac:dyDescent="0.25">
      <c r="A19" s="39" t="s">
        <v>93</v>
      </c>
      <c r="B19" s="59">
        <f t="shared" ref="B19:N19" si="3">IFERROR(B18/ABS(B16),0)</f>
        <v>-4.9333333333333333E-2</v>
      </c>
      <c r="C19" s="59">
        <f t="shared" si="3"/>
        <v>5.4637865311308764E-2</v>
      </c>
      <c r="D19" s="59">
        <f t="shared" si="3"/>
        <v>-4.6060606060606059E-2</v>
      </c>
      <c r="E19" s="59">
        <f t="shared" si="3"/>
        <v>6.0254924681344149E-2</v>
      </c>
      <c r="F19" s="59">
        <f t="shared" si="3"/>
        <v>-4.2222222222222223E-2</v>
      </c>
      <c r="G19" s="59">
        <f t="shared" si="3"/>
        <v>6.8303094983991466E-2</v>
      </c>
      <c r="H19" s="59">
        <f t="shared" si="3"/>
        <v>-3.487179487179487E-2</v>
      </c>
      <c r="I19" s="59">
        <f t="shared" si="3"/>
        <v>5.6268509378084898E-2</v>
      </c>
      <c r="J19" s="59">
        <f t="shared" si="3"/>
        <v>4.3809523809523812E-2</v>
      </c>
      <c r="K19" s="59">
        <f t="shared" si="3"/>
        <v>4.5998160073597054E-3</v>
      </c>
      <c r="L19" s="59">
        <f t="shared" si="3"/>
        <v>4.8000000000000001E-2</v>
      </c>
      <c r="M19" s="59">
        <f t="shared" si="3"/>
        <v>8.1512605042016809E-2</v>
      </c>
      <c r="N19" s="59">
        <f t="shared" si="3"/>
        <v>2.356111980525126E-2</v>
      </c>
    </row>
    <row r="21" spans="1:15" ht="21.75" customHeight="1" x14ac:dyDescent="0.25">
      <c r="A21" s="43" t="s">
        <v>134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</row>
    <row r="22" spans="1:15" ht="19.5" customHeight="1" x14ac:dyDescent="0.25">
      <c r="A22" s="88" t="s">
        <v>130</v>
      </c>
      <c r="B22" s="88" t="s">
        <v>48</v>
      </c>
      <c r="C22" s="88" t="s">
        <v>49</v>
      </c>
      <c r="D22" s="88" t="s">
        <v>50</v>
      </c>
      <c r="E22" s="88" t="s">
        <v>51</v>
      </c>
      <c r="F22" s="88" t="s">
        <v>52</v>
      </c>
      <c r="G22" s="88" t="s">
        <v>53</v>
      </c>
      <c r="H22" s="88" t="s">
        <v>54</v>
      </c>
      <c r="I22" s="88" t="s">
        <v>55</v>
      </c>
      <c r="J22" s="88" t="s">
        <v>56</v>
      </c>
      <c r="K22" s="88" t="s">
        <v>57</v>
      </c>
      <c r="L22" s="88" t="s">
        <v>58</v>
      </c>
      <c r="M22" s="88" t="s">
        <v>59</v>
      </c>
      <c r="N22" s="88" t="s">
        <v>131</v>
      </c>
    </row>
    <row r="23" spans="1:15" ht="18.75" customHeight="1" x14ac:dyDescent="0.25">
      <c r="A23" s="93" t="s">
        <v>135</v>
      </c>
      <c r="B23" s="63">
        <f>'📥 DATA INPUT'!C27</f>
        <v>710</v>
      </c>
      <c r="C23" s="63">
        <f>'📥 DATA INPUT'!D27</f>
        <v>723</v>
      </c>
      <c r="D23" s="63">
        <f>'📥 DATA INPUT'!E27</f>
        <v>754</v>
      </c>
      <c r="E23" s="63">
        <f>'📥 DATA INPUT'!F27</f>
        <v>768</v>
      </c>
      <c r="F23" s="63">
        <f>'📥 DATA INPUT'!G27</f>
        <v>800</v>
      </c>
      <c r="G23" s="63">
        <f>'📥 DATA INPUT'!H27</f>
        <v>805</v>
      </c>
      <c r="H23" s="63">
        <f>'📥 DATA INPUT'!I27</f>
        <v>812</v>
      </c>
      <c r="I23" s="63">
        <f>'📥 DATA INPUT'!J27</f>
        <v>811</v>
      </c>
      <c r="J23" s="63">
        <f>'📥 DATA INPUT'!K27</f>
        <v>818</v>
      </c>
      <c r="K23" s="63">
        <f>'📥 DATA INPUT'!L27</f>
        <v>817</v>
      </c>
      <c r="L23" s="63">
        <f>'📥 DATA INPUT'!M27</f>
        <v>845</v>
      </c>
      <c r="M23" s="63">
        <f>'📥 DATA INPUT'!N27</f>
        <v>908</v>
      </c>
      <c r="N23" s="72">
        <f>SUM(B23:M23)</f>
        <v>9571</v>
      </c>
    </row>
    <row r="24" spans="1:15" ht="18.75" customHeight="1" x14ac:dyDescent="0.25">
      <c r="A24" s="93" t="s">
        <v>136</v>
      </c>
      <c r="B24" s="63">
        <f>'📥 DATA INPUT'!C39</f>
        <v>728</v>
      </c>
      <c r="C24" s="63">
        <f>'📥 DATA INPUT'!D39</f>
        <v>752</v>
      </c>
      <c r="D24" s="63">
        <f>'📥 DATA INPUT'!E39</f>
        <v>758</v>
      </c>
      <c r="E24" s="63">
        <f>'📥 DATA INPUT'!F39</f>
        <v>799</v>
      </c>
      <c r="F24" s="63">
        <f>'📥 DATA INPUT'!G39</f>
        <v>818</v>
      </c>
      <c r="G24" s="63">
        <f>'📥 DATA INPUT'!H39</f>
        <v>822</v>
      </c>
      <c r="H24" s="63">
        <f>'📥 DATA INPUT'!I39</f>
        <v>829</v>
      </c>
      <c r="I24" s="63">
        <f>'📥 DATA INPUT'!J39</f>
        <v>827</v>
      </c>
      <c r="J24" s="63">
        <f>'📥 DATA INPUT'!K39</f>
        <v>843</v>
      </c>
      <c r="K24" s="63">
        <f>'📥 DATA INPUT'!L39</f>
        <v>834</v>
      </c>
      <c r="L24" s="63">
        <f>'📥 DATA INPUT'!M39</f>
        <v>879</v>
      </c>
      <c r="M24" s="63">
        <f>'📥 DATA INPUT'!N39</f>
        <v>955</v>
      </c>
      <c r="N24" s="72">
        <f>SUM(B24:M24)</f>
        <v>9844</v>
      </c>
    </row>
    <row r="25" spans="1:15" ht="18.75" customHeight="1" x14ac:dyDescent="0.25">
      <c r="A25" s="44" t="s">
        <v>92</v>
      </c>
      <c r="B25" s="72">
        <f t="shared" ref="B25:N25" si="4">B24-B23</f>
        <v>18</v>
      </c>
      <c r="C25" s="72">
        <f t="shared" si="4"/>
        <v>29</v>
      </c>
      <c r="D25" s="72">
        <f t="shared" si="4"/>
        <v>4</v>
      </c>
      <c r="E25" s="72">
        <f t="shared" si="4"/>
        <v>31</v>
      </c>
      <c r="F25" s="72">
        <f t="shared" si="4"/>
        <v>18</v>
      </c>
      <c r="G25" s="72">
        <f t="shared" si="4"/>
        <v>17</v>
      </c>
      <c r="H25" s="72">
        <f t="shared" si="4"/>
        <v>17</v>
      </c>
      <c r="I25" s="72">
        <f t="shared" si="4"/>
        <v>16</v>
      </c>
      <c r="J25" s="72">
        <f t="shared" si="4"/>
        <v>25</v>
      </c>
      <c r="K25" s="72">
        <f t="shared" si="4"/>
        <v>17</v>
      </c>
      <c r="L25" s="72">
        <f t="shared" si="4"/>
        <v>34</v>
      </c>
      <c r="M25" s="72">
        <f t="shared" si="4"/>
        <v>47</v>
      </c>
      <c r="N25" s="72">
        <f t="shared" si="4"/>
        <v>273</v>
      </c>
    </row>
    <row r="27" spans="1:15" ht="15.75" customHeight="1" x14ac:dyDescent="0.25">
      <c r="A27" s="48" t="s">
        <v>137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</sheetData>
  <sheetProtection algorithmName="SHA-512" hashValue="KHd9anyD/3TL4eofAWgcC+vUDYE3+AkK27F9OHh2mxe7yYOLNNrmDkqYJSG46SYim7zN2mjmW3YHfg6adp5lYA==" saltValue="TUKCDRjzzLFx/8NZzucJ+w==" spinCount="100000" sheet="1" objects="1" scenarios="1"/>
  <mergeCells count="8">
    <mergeCell ref="A14:O14"/>
    <mergeCell ref="A21:O21"/>
    <mergeCell ref="A27:O27"/>
    <mergeCell ref="A1:O1"/>
    <mergeCell ref="A2:O2"/>
    <mergeCell ref="A3:O3"/>
    <mergeCell ref="A13:D13"/>
    <mergeCell ref="F13:H13"/>
  </mergeCells>
  <pageMargins left="0.75" right="0.75" top="1" bottom="1" header="0.511811023622047" footer="0.511811023622047"/>
  <pageSetup paperSize="9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A04000"/>
  </sheetPr>
  <dimension ref="A1:G16"/>
  <sheetViews>
    <sheetView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G1"/>
    </sheetView>
  </sheetViews>
  <sheetFormatPr defaultColWidth="8.7109375" defaultRowHeight="15" x14ac:dyDescent="0.25"/>
  <cols>
    <col min="1" max="1" width="30" style="8" customWidth="1"/>
    <col min="2" max="7" width="15" style="8" customWidth="1"/>
    <col min="8" max="16384" width="8.7109375" style="8"/>
  </cols>
  <sheetData>
    <row r="1" spans="1:7" ht="27.75" customHeight="1" x14ac:dyDescent="0.25">
      <c r="A1" s="49" t="s">
        <v>138</v>
      </c>
      <c r="B1" s="49"/>
      <c r="C1" s="49"/>
      <c r="D1" s="49"/>
      <c r="E1" s="49"/>
      <c r="F1" s="49"/>
      <c r="G1" s="49"/>
    </row>
    <row r="2" spans="1:7" ht="15.75" customHeight="1" x14ac:dyDescent="0.25">
      <c r="A2" s="32" t="s">
        <v>139</v>
      </c>
      <c r="B2" s="32"/>
      <c r="C2" s="32"/>
      <c r="D2" s="32"/>
      <c r="E2" s="32"/>
      <c r="F2" s="32"/>
      <c r="G2" s="32"/>
    </row>
    <row r="3" spans="1:7" ht="21.75" customHeight="1" x14ac:dyDescent="0.25">
      <c r="A3" s="33" t="s">
        <v>140</v>
      </c>
      <c r="B3" s="33" t="s">
        <v>90</v>
      </c>
      <c r="C3" s="33" t="s">
        <v>91</v>
      </c>
      <c r="D3" s="33" t="s">
        <v>92</v>
      </c>
      <c r="E3" s="33" t="s">
        <v>93</v>
      </c>
      <c r="F3" s="33" t="s">
        <v>141</v>
      </c>
      <c r="G3" s="33" t="s">
        <v>94</v>
      </c>
    </row>
    <row r="4" spans="1:7" ht="19.5" customHeight="1" x14ac:dyDescent="0.25">
      <c r="A4" s="62" t="s">
        <v>73</v>
      </c>
      <c r="B4" s="90">
        <f>'📥 DATA INPUT'!O17</f>
        <v>2495</v>
      </c>
      <c r="C4" s="90">
        <f>'📥 DATA INPUT'!O29</f>
        <v>2597</v>
      </c>
      <c r="D4" s="94">
        <f t="shared" ref="D4:D14" si="0">C4-B4</f>
        <v>102</v>
      </c>
      <c r="E4" s="95">
        <f t="shared" ref="E4:E14" si="1">IFERROR((C4-B4)/ABS(B4),0)</f>
        <v>4.088176352705411E-2</v>
      </c>
      <c r="F4" s="65">
        <f t="shared" ref="F4:F13" si="2">IFERROR(C4/$C$14,0)</f>
        <v>0.26381552214546933</v>
      </c>
      <c r="G4" s="66" t="str">
        <f t="shared" ref="G4:G14" si="3">IF(D4&lt;=0,"✅ On Track","⚠ Over Budget")</f>
        <v>⚠ Over Budget</v>
      </c>
    </row>
    <row r="5" spans="1:7" ht="19.5" customHeight="1" x14ac:dyDescent="0.25">
      <c r="A5" s="62" t="s">
        <v>74</v>
      </c>
      <c r="B5" s="90">
        <f>'📥 DATA INPUT'!O18</f>
        <v>3680</v>
      </c>
      <c r="C5" s="90">
        <f>'📥 DATA INPUT'!O30</f>
        <v>3750</v>
      </c>
      <c r="D5" s="94">
        <f t="shared" si="0"/>
        <v>70</v>
      </c>
      <c r="E5" s="95">
        <f t="shared" si="1"/>
        <v>1.9021739130434784E-2</v>
      </c>
      <c r="F5" s="65">
        <f t="shared" si="2"/>
        <v>0.38094270621698495</v>
      </c>
      <c r="G5" s="66" t="str">
        <f t="shared" si="3"/>
        <v>⚠ Over Budget</v>
      </c>
    </row>
    <row r="6" spans="1:7" ht="19.5" customHeight="1" x14ac:dyDescent="0.25">
      <c r="A6" s="62" t="s">
        <v>75</v>
      </c>
      <c r="B6" s="90">
        <f>'📥 DATA INPUT'!O19</f>
        <v>540</v>
      </c>
      <c r="C6" s="90">
        <f>'📥 DATA INPUT'!O31</f>
        <v>545</v>
      </c>
      <c r="D6" s="94">
        <f t="shared" si="0"/>
        <v>5</v>
      </c>
      <c r="E6" s="95">
        <f t="shared" si="1"/>
        <v>9.2592592592592587E-3</v>
      </c>
      <c r="F6" s="65">
        <f t="shared" si="2"/>
        <v>5.5363673303535151E-2</v>
      </c>
      <c r="G6" s="66" t="str">
        <f t="shared" si="3"/>
        <v>⚠ Over Budget</v>
      </c>
    </row>
    <row r="7" spans="1:7" ht="19.5" customHeight="1" x14ac:dyDescent="0.25">
      <c r="A7" s="62" t="s">
        <v>76</v>
      </c>
      <c r="B7" s="90">
        <f>'📥 DATA INPUT'!O20</f>
        <v>845</v>
      </c>
      <c r="C7" s="90">
        <f>'📥 DATA INPUT'!O32</f>
        <v>915</v>
      </c>
      <c r="D7" s="94">
        <f t="shared" si="0"/>
        <v>70</v>
      </c>
      <c r="E7" s="95">
        <f t="shared" si="1"/>
        <v>8.2840236686390539E-2</v>
      </c>
      <c r="F7" s="65">
        <f t="shared" si="2"/>
        <v>9.2950020316944326E-2</v>
      </c>
      <c r="G7" s="66" t="str">
        <f t="shared" si="3"/>
        <v>⚠ Over Budget</v>
      </c>
    </row>
    <row r="8" spans="1:7" ht="19.5" customHeight="1" x14ac:dyDescent="0.25">
      <c r="A8" s="62" t="s">
        <v>77</v>
      </c>
      <c r="B8" s="90">
        <f>'📥 DATA INPUT'!O21</f>
        <v>498</v>
      </c>
      <c r="C8" s="90">
        <f>'📥 DATA INPUT'!O33</f>
        <v>504</v>
      </c>
      <c r="D8" s="94">
        <f t="shared" si="0"/>
        <v>6</v>
      </c>
      <c r="E8" s="95">
        <f t="shared" si="1"/>
        <v>1.2048192771084338E-2</v>
      </c>
      <c r="F8" s="65">
        <f t="shared" si="2"/>
        <v>5.1198699715562776E-2</v>
      </c>
      <c r="G8" s="66" t="str">
        <f t="shared" si="3"/>
        <v>⚠ Over Budget</v>
      </c>
    </row>
    <row r="9" spans="1:7" ht="19.5" customHeight="1" x14ac:dyDescent="0.25">
      <c r="A9" s="62" t="s">
        <v>78</v>
      </c>
      <c r="B9" s="90">
        <f>'📥 DATA INPUT'!O22</f>
        <v>287</v>
      </c>
      <c r="C9" s="90">
        <f>'📥 DATA INPUT'!O34</f>
        <v>294</v>
      </c>
      <c r="D9" s="94">
        <f t="shared" si="0"/>
        <v>7</v>
      </c>
      <c r="E9" s="95">
        <f t="shared" si="1"/>
        <v>2.4390243902439025E-2</v>
      </c>
      <c r="F9" s="65">
        <f t="shared" si="2"/>
        <v>2.9865908167411623E-2</v>
      </c>
      <c r="G9" s="66" t="str">
        <f t="shared" si="3"/>
        <v>⚠ Over Budget</v>
      </c>
    </row>
    <row r="10" spans="1:7" ht="19.5" customHeight="1" x14ac:dyDescent="0.25">
      <c r="A10" s="62" t="s">
        <v>79</v>
      </c>
      <c r="B10" s="90">
        <f>'📥 DATA INPUT'!O23</f>
        <v>430</v>
      </c>
      <c r="C10" s="90">
        <f>'📥 DATA INPUT'!O35</f>
        <v>434</v>
      </c>
      <c r="D10" s="94">
        <f t="shared" si="0"/>
        <v>4</v>
      </c>
      <c r="E10" s="95">
        <f t="shared" si="1"/>
        <v>9.3023255813953487E-3</v>
      </c>
      <c r="F10" s="65">
        <f t="shared" si="2"/>
        <v>4.4087769199512392E-2</v>
      </c>
      <c r="G10" s="66" t="str">
        <f t="shared" si="3"/>
        <v>⚠ Over Budget</v>
      </c>
    </row>
    <row r="11" spans="1:7" ht="19.5" customHeight="1" x14ac:dyDescent="0.25">
      <c r="A11" s="62" t="s">
        <v>80</v>
      </c>
      <c r="B11" s="90">
        <f>'📥 DATA INPUT'!O24</f>
        <v>338</v>
      </c>
      <c r="C11" s="90">
        <f>'📥 DATA INPUT'!O36</f>
        <v>343</v>
      </c>
      <c r="D11" s="94">
        <f t="shared" si="0"/>
        <v>5</v>
      </c>
      <c r="E11" s="95">
        <f t="shared" si="1"/>
        <v>1.4792899408284023E-2</v>
      </c>
      <c r="F11" s="65">
        <f t="shared" si="2"/>
        <v>3.4843559528646893E-2</v>
      </c>
      <c r="G11" s="66" t="str">
        <f t="shared" si="3"/>
        <v>⚠ Over Budget</v>
      </c>
    </row>
    <row r="12" spans="1:7" ht="19.5" customHeight="1" x14ac:dyDescent="0.25">
      <c r="A12" s="62" t="s">
        <v>81</v>
      </c>
      <c r="B12" s="90">
        <f>'📥 DATA INPUT'!O25</f>
        <v>180</v>
      </c>
      <c r="C12" s="90">
        <f>'📥 DATA INPUT'!O37</f>
        <v>180</v>
      </c>
      <c r="D12" s="94">
        <f t="shared" si="0"/>
        <v>0</v>
      </c>
      <c r="E12" s="95">
        <f t="shared" si="1"/>
        <v>0</v>
      </c>
      <c r="F12" s="65">
        <f t="shared" si="2"/>
        <v>1.828524989841528E-2</v>
      </c>
      <c r="G12" s="66" t="str">
        <f t="shared" si="3"/>
        <v>✅ On Track</v>
      </c>
    </row>
    <row r="13" spans="1:7" ht="19.5" customHeight="1" x14ac:dyDescent="0.25">
      <c r="A13" s="62" t="s">
        <v>82</v>
      </c>
      <c r="B13" s="90">
        <f>'📥 DATA INPUT'!O26</f>
        <v>278</v>
      </c>
      <c r="C13" s="90">
        <f>'📥 DATA INPUT'!O38</f>
        <v>282</v>
      </c>
      <c r="D13" s="94">
        <f t="shared" si="0"/>
        <v>4</v>
      </c>
      <c r="E13" s="95">
        <f t="shared" si="1"/>
        <v>1.4388489208633094E-2</v>
      </c>
      <c r="F13" s="65">
        <f t="shared" si="2"/>
        <v>2.8646891507517269E-2</v>
      </c>
      <c r="G13" s="66" t="str">
        <f t="shared" si="3"/>
        <v>⚠ Over Budget</v>
      </c>
    </row>
    <row r="14" spans="1:7" ht="21.75" customHeight="1" x14ac:dyDescent="0.25">
      <c r="A14" s="71" t="s">
        <v>142</v>
      </c>
      <c r="B14" s="101">
        <f>'📥 DATA INPUT'!O27</f>
        <v>9571</v>
      </c>
      <c r="C14" s="101">
        <f>'📥 DATA INPUT'!O39</f>
        <v>9844</v>
      </c>
      <c r="D14" s="101">
        <f t="shared" si="0"/>
        <v>273</v>
      </c>
      <c r="E14" s="102">
        <f t="shared" si="1"/>
        <v>2.8523665238742033E-2</v>
      </c>
      <c r="F14" s="103" t="s">
        <v>143</v>
      </c>
      <c r="G14" s="104" t="str">
        <f t="shared" si="3"/>
        <v>⚠ Over Budget</v>
      </c>
    </row>
    <row r="15" spans="1:7" ht="15.75" customHeight="1" x14ac:dyDescent="0.25">
      <c r="A15" s="47" t="s">
        <v>144</v>
      </c>
      <c r="B15" s="47"/>
      <c r="C15" s="47"/>
      <c r="D15" s="47"/>
      <c r="E15" s="47"/>
      <c r="F15" s="47"/>
      <c r="G15" s="47"/>
    </row>
    <row r="16" spans="1:7" ht="15.75" customHeight="1" x14ac:dyDescent="0.25">
      <c r="A16" s="48" t="s">
        <v>145</v>
      </c>
      <c r="B16" s="48"/>
      <c r="C16" s="48"/>
      <c r="D16" s="48"/>
      <c r="E16" s="48"/>
      <c r="F16" s="48"/>
      <c r="G16" s="48"/>
    </row>
  </sheetData>
  <sheetProtection algorithmName="SHA-512" hashValue="1povwzhfFWGlCBymRaMLLkFo6aKDYViCyZDOtVJDschNZ9itQbH54PZYty8DumDdPYa4PXs4Hx0dd7JRYP6Yow==" saltValue="gR2GInLJSbSbQnXhGEksRA==" spinCount="100000" sheet="1" objects="1" scenarios="1"/>
  <mergeCells count="4">
    <mergeCell ref="A1:G1"/>
    <mergeCell ref="A2:G2"/>
    <mergeCell ref="A15:G15"/>
    <mergeCell ref="A16:G16"/>
  </mergeCells>
  <pageMargins left="0.75" right="0.75" top="1" bottom="1" header="0.511811023622047" footer="0.511811023622047"/>
  <pageSetup paperSize="9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2E86C1"/>
  </sheetPr>
  <dimension ref="A1:B36"/>
  <sheetViews>
    <sheetView zoomScaleNormal="100" workbookViewId="0">
      <selection activeCell="A5" sqref="A5:B5"/>
    </sheetView>
  </sheetViews>
  <sheetFormatPr defaultColWidth="8.7109375" defaultRowHeight="15" x14ac:dyDescent="0.25"/>
  <cols>
    <col min="1" max="1" width="6" customWidth="1"/>
    <col min="2" max="2" width="104.7109375" customWidth="1"/>
  </cols>
  <sheetData>
    <row r="1" spans="1:2" ht="27.75" customHeight="1" x14ac:dyDescent="0.25">
      <c r="A1" s="1" t="s">
        <v>146</v>
      </c>
      <c r="B1" s="1"/>
    </row>
    <row r="3" spans="1:2" ht="19.5" customHeight="1" x14ac:dyDescent="0.25">
      <c r="A3" s="3" t="s">
        <v>147</v>
      </c>
      <c r="B3" s="3"/>
    </row>
    <row r="4" spans="1:2" ht="19.5" customHeight="1" x14ac:dyDescent="0.25">
      <c r="A4" s="2" t="s">
        <v>148</v>
      </c>
      <c r="B4" s="2"/>
    </row>
    <row r="5" spans="1:2" ht="19.5" customHeight="1" x14ac:dyDescent="0.25">
      <c r="A5" s="4" t="s">
        <v>149</v>
      </c>
      <c r="B5" s="4"/>
    </row>
    <row r="6" spans="1:2" ht="19.5" customHeight="1" x14ac:dyDescent="0.25">
      <c r="A6" s="2" t="s">
        <v>150</v>
      </c>
      <c r="B6" s="2"/>
    </row>
    <row r="7" spans="1:2" ht="19.5" customHeight="1" x14ac:dyDescent="0.25">
      <c r="A7" s="4" t="s">
        <v>151</v>
      </c>
      <c r="B7" s="4"/>
    </row>
    <row r="8" spans="1:2" ht="19.5" customHeight="1" x14ac:dyDescent="0.25">
      <c r="A8" s="4" t="s">
        <v>152</v>
      </c>
      <c r="B8" s="4"/>
    </row>
    <row r="9" spans="1:2" ht="19.5" customHeight="1" x14ac:dyDescent="0.25">
      <c r="A9" s="4" t="s">
        <v>153</v>
      </c>
      <c r="B9" s="4"/>
    </row>
    <row r="10" spans="1:2" ht="19.5" customHeight="1" x14ac:dyDescent="0.25">
      <c r="A10" s="2" t="s">
        <v>154</v>
      </c>
      <c r="B10" s="2"/>
    </row>
    <row r="11" spans="1:2" ht="19.5" customHeight="1" x14ac:dyDescent="0.25">
      <c r="A11" s="4" t="s">
        <v>155</v>
      </c>
      <c r="B11" s="4"/>
    </row>
    <row r="12" spans="1:2" ht="19.5" customHeight="1" x14ac:dyDescent="0.25">
      <c r="A12" s="2" t="s">
        <v>156</v>
      </c>
      <c r="B12" s="2"/>
    </row>
    <row r="13" spans="1:2" ht="19.5" customHeight="1" x14ac:dyDescent="0.25">
      <c r="A13" s="4" t="s">
        <v>157</v>
      </c>
      <c r="B13" s="4"/>
    </row>
    <row r="14" spans="1:2" ht="19.5" customHeight="1" x14ac:dyDescent="0.25">
      <c r="A14" s="2" t="s">
        <v>158</v>
      </c>
      <c r="B14" s="2"/>
    </row>
    <row r="15" spans="1:2" ht="19.5" customHeight="1" x14ac:dyDescent="0.25">
      <c r="A15" s="4" t="s">
        <v>159</v>
      </c>
      <c r="B15" s="4"/>
    </row>
    <row r="17" spans="1:2" ht="19.5" customHeight="1" x14ac:dyDescent="0.25">
      <c r="A17" s="3" t="s">
        <v>160</v>
      </c>
      <c r="B17" s="3"/>
    </row>
    <row r="18" spans="1:2" ht="19.5" customHeight="1" x14ac:dyDescent="0.25">
      <c r="A18" s="4" t="s">
        <v>161</v>
      </c>
      <c r="B18" s="4"/>
    </row>
    <row r="19" spans="1:2" ht="19.5" customHeight="1" x14ac:dyDescent="0.25">
      <c r="A19" s="4" t="s">
        <v>162</v>
      </c>
      <c r="B19" s="4"/>
    </row>
    <row r="20" spans="1:2" ht="19.5" customHeight="1" x14ac:dyDescent="0.25">
      <c r="A20" s="4" t="s">
        <v>163</v>
      </c>
      <c r="B20" s="4"/>
    </row>
    <row r="21" spans="1:2" ht="19.5" customHeight="1" x14ac:dyDescent="0.25">
      <c r="A21" s="4" t="s">
        <v>164</v>
      </c>
      <c r="B21" s="4"/>
    </row>
    <row r="22" spans="1:2" ht="19.5" customHeight="1" x14ac:dyDescent="0.25">
      <c r="A22" s="4" t="s">
        <v>165</v>
      </c>
      <c r="B22" s="4"/>
    </row>
    <row r="24" spans="1:2" ht="19.5" customHeight="1" x14ac:dyDescent="0.25">
      <c r="A24" s="3" t="s">
        <v>166</v>
      </c>
      <c r="B24" s="3"/>
    </row>
    <row r="25" spans="1:2" ht="19.5" customHeight="1" x14ac:dyDescent="0.25">
      <c r="A25" s="4" t="s">
        <v>167</v>
      </c>
      <c r="B25" s="4"/>
    </row>
    <row r="26" spans="1:2" ht="19.5" customHeight="1" x14ac:dyDescent="0.25">
      <c r="A26" s="4" t="s">
        <v>168</v>
      </c>
      <c r="B26" s="4"/>
    </row>
    <row r="27" spans="1:2" ht="19.5" customHeight="1" x14ac:dyDescent="0.25">
      <c r="A27" s="4" t="s">
        <v>169</v>
      </c>
      <c r="B27" s="4"/>
    </row>
    <row r="28" spans="1:2" ht="19.5" customHeight="1" x14ac:dyDescent="0.25">
      <c r="A28" s="4" t="s">
        <v>170</v>
      </c>
      <c r="B28" s="4"/>
    </row>
    <row r="30" spans="1:2" ht="19.5" customHeight="1" x14ac:dyDescent="0.25">
      <c r="A30" s="3" t="s">
        <v>171</v>
      </c>
      <c r="B30" s="3"/>
    </row>
    <row r="31" spans="1:2" ht="19.5" customHeight="1" x14ac:dyDescent="0.25">
      <c r="A31" s="4" t="s">
        <v>172</v>
      </c>
      <c r="B31" s="4"/>
    </row>
    <row r="32" spans="1:2" ht="19.5" customHeight="1" x14ac:dyDescent="0.25">
      <c r="A32" s="4" t="s">
        <v>173</v>
      </c>
      <c r="B32" s="4"/>
    </row>
    <row r="34" spans="1:2" ht="15.75" customHeight="1" x14ac:dyDescent="0.25">
      <c r="A34" s="5" t="s">
        <v>174</v>
      </c>
      <c r="B34" s="5"/>
    </row>
    <row r="36" spans="1:2" ht="19.5" customHeight="1" x14ac:dyDescent="0.25">
      <c r="A36" s="6" t="s">
        <v>175</v>
      </c>
      <c r="B36" s="6"/>
    </row>
  </sheetData>
  <sheetProtection algorithmName="SHA-512" hashValue="FTz/oJ7g1tTcw44S7nEXRQJONiW9joZkAGB1o0xXI/OY5BWhqfYArqDluTsC3+/u72TVCC9yO4y6cwJOTUZT/A==" saltValue="9Vvz5bu10cmOCeuBGQqiHg==" spinCount="100000" sheet="1" objects="1" scenarios="1"/>
  <mergeCells count="30">
    <mergeCell ref="A30:B30"/>
    <mergeCell ref="A31:B31"/>
    <mergeCell ref="A32:B32"/>
    <mergeCell ref="A34:B34"/>
    <mergeCell ref="A36:B36"/>
    <mergeCell ref="A24:B24"/>
    <mergeCell ref="A25:B25"/>
    <mergeCell ref="A26:B26"/>
    <mergeCell ref="A27:B27"/>
    <mergeCell ref="A28:B28"/>
    <mergeCell ref="A18:B18"/>
    <mergeCell ref="A19:B19"/>
    <mergeCell ref="A20:B20"/>
    <mergeCell ref="A21:B21"/>
    <mergeCell ref="A22:B22"/>
    <mergeCell ref="A12:B12"/>
    <mergeCell ref="A13:B13"/>
    <mergeCell ref="A14:B14"/>
    <mergeCell ref="A15:B15"/>
    <mergeCell ref="A17:B17"/>
    <mergeCell ref="A7:B7"/>
    <mergeCell ref="A8:B8"/>
    <mergeCell ref="A9:B9"/>
    <mergeCell ref="A10:B10"/>
    <mergeCell ref="A11:B11"/>
    <mergeCell ref="A1:B1"/>
    <mergeCell ref="A3:B3"/>
    <mergeCell ref="A4:B4"/>
    <mergeCell ref="A5:B5"/>
    <mergeCell ref="A6:B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🏠 COVER</vt:lpstr>
      <vt:lpstr>📥 DATA INPUT</vt:lpstr>
      <vt:lpstr>💰 P&amp;L BvA</vt:lpstr>
      <vt:lpstr>📊 DASHBOARD</vt:lpstr>
      <vt:lpstr>💸 OPEX TRACKER</vt:lpstr>
      <vt:lpstr>📖 HOW TO USE</vt:lpstr>
      <vt:lpstr>'💰 P&amp;L BvA'!Print_Area</vt:lpstr>
      <vt:lpstr>'💸 OPEX TRACKER'!Print_Area</vt:lpstr>
      <vt:lpstr>'📊 DASHBOARD'!Print_Area</vt:lpstr>
      <vt:lpstr>'📥 DATA INPUT'!Print_Area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madhu roy</cp:lastModifiedBy>
  <cp:revision>0</cp:revision>
  <dcterms:created xsi:type="dcterms:W3CDTF">2026-07-12T06:25:50Z</dcterms:created>
  <dcterms:modified xsi:type="dcterms:W3CDTF">2026-07-12T08:59:34Z</dcterms:modified>
  <dc:language>en-US</dc:language>
</cp:coreProperties>
</file>